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m/Documents/Campusmässan/Campusmässan 2026/Conventum/"/>
    </mc:Choice>
  </mc:AlternateContent>
  <xr:revisionPtr revIDLastSave="0" documentId="13_ncr:1_{6E800270-59E4-7C4C-8F78-E3019C3B4743}" xr6:coauthVersionLast="47" xr6:coauthVersionMax="47" xr10:uidLastSave="{00000000-0000-0000-0000-000000000000}"/>
  <bookViews>
    <workbookView xWindow="17100" yWindow="2060" windowWidth="30240" windowHeight="19640" xr2:uid="{E2E87E64-8CBA-4573-9F80-C67B426B1D94}"/>
  </bookViews>
  <sheets>
    <sheet name="ARENA" sheetId="3" r:id="rId1"/>
    <sheet name="Orderläggning" sheetId="5" state="hidden" r:id="rId2"/>
    <sheet name="Plocklista" sheetId="6" state="hidden" r:id="rId3"/>
    <sheet name="Arbetsorder" sheetId="7" state="hidden" r:id="rId4"/>
    <sheet name="Blad1" sheetId="4" state="hidden" r:id="rId5"/>
  </sheets>
  <externalReferences>
    <externalReference r:id="rId6"/>
  </externalReferences>
  <definedNames>
    <definedName name="_xlnm._FilterDatabase" localSheetId="1" hidden="1">Orderläggning!$A$14:$I$137</definedName>
    <definedName name="_xlnm._FilterDatabase" localSheetId="2" hidden="1">Plocklista!$A$14:$I$138</definedName>
    <definedName name="_xlnm.Print_Area" localSheetId="0">ARENA!$A$1:$J$96</definedName>
    <definedName name="_xlnm.Print_Area" localSheetId="1">Orderläggning!$A$6:$I$143</definedName>
    <definedName name="_xlnm.Print_Area" localSheetId="2">Plocklista!$A$6:$I$144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3" l="1"/>
  <c r="J61" i="3" l="1"/>
  <c r="J42" i="3"/>
  <c r="J69" i="3" l="1"/>
  <c r="J70" i="3"/>
  <c r="J71" i="3"/>
  <c r="J72" i="3"/>
  <c r="D96" i="3"/>
  <c r="J41" i="3" l="1"/>
  <c r="J53" i="3" l="1"/>
  <c r="J52" i="3"/>
  <c r="H142" i="6" l="1"/>
  <c r="H141" i="6"/>
  <c r="H140" i="6"/>
  <c r="H116" i="6"/>
  <c r="I116" i="6" s="1"/>
  <c r="H115" i="6"/>
  <c r="I115" i="6" s="1"/>
  <c r="H113" i="6"/>
  <c r="I113" i="6" s="1"/>
  <c r="E134" i="6" s="1"/>
  <c r="H111" i="6"/>
  <c r="I111" i="6" s="1"/>
  <c r="H110" i="6"/>
  <c r="I110" i="6" s="1"/>
  <c r="H109" i="6"/>
  <c r="I109" i="6" s="1"/>
  <c r="H108" i="6"/>
  <c r="I108" i="6" s="1"/>
  <c r="H107" i="6"/>
  <c r="I107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8" i="6"/>
  <c r="I88" i="6" s="1"/>
  <c r="H87" i="6"/>
  <c r="I87" i="6" s="1"/>
  <c r="H85" i="6"/>
  <c r="I85" i="6" s="1"/>
  <c r="H84" i="6"/>
  <c r="I84" i="6" s="1"/>
  <c r="H82" i="6"/>
  <c r="I82" i="6" s="1"/>
  <c r="H81" i="6"/>
  <c r="I81" i="6" s="1"/>
  <c r="H80" i="6"/>
  <c r="I80" i="6" s="1"/>
  <c r="H78" i="6"/>
  <c r="I78" i="6" s="1"/>
  <c r="H77" i="6"/>
  <c r="I77" i="6" s="1"/>
  <c r="H76" i="6"/>
  <c r="I76" i="6" s="1"/>
  <c r="H75" i="6"/>
  <c r="I75" i="6" s="1"/>
  <c r="H74" i="6"/>
  <c r="I74" i="6" s="1"/>
  <c r="H72" i="6"/>
  <c r="I72" i="6" s="1"/>
  <c r="H71" i="6"/>
  <c r="I71" i="6" s="1"/>
  <c r="H70" i="6"/>
  <c r="I70" i="6" s="1"/>
  <c r="H69" i="6"/>
  <c r="I69" i="6" s="1"/>
  <c r="H68" i="6"/>
  <c r="I68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9" i="6"/>
  <c r="I59" i="6" s="1"/>
  <c r="H58" i="6"/>
  <c r="I58" i="6" s="1"/>
  <c r="H56" i="6"/>
  <c r="I56" i="6" s="1"/>
  <c r="H55" i="6"/>
  <c r="I55" i="6" s="1"/>
  <c r="H54" i="6"/>
  <c r="I54" i="6" s="1"/>
  <c r="H53" i="6"/>
  <c r="I53" i="6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1" i="6"/>
  <c r="I41" i="6" s="1"/>
  <c r="H40" i="6"/>
  <c r="I40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G13" i="6"/>
  <c r="B13" i="6"/>
  <c r="G12" i="6"/>
  <c r="B12" i="6"/>
  <c r="H11" i="6"/>
  <c r="C11" i="6"/>
  <c r="G10" i="6"/>
  <c r="B142" i="6" s="1"/>
  <c r="C10" i="6"/>
  <c r="C140" i="6" s="1"/>
  <c r="C9" i="6"/>
  <c r="C141" i="6" s="1"/>
  <c r="A8" i="6"/>
  <c r="G6" i="6"/>
  <c r="E129" i="6" l="1"/>
  <c r="E124" i="6"/>
  <c r="E125" i="6"/>
  <c r="E130" i="6"/>
  <c r="E131" i="6"/>
  <c r="E132" i="6"/>
  <c r="E122" i="6"/>
  <c r="E135" i="6"/>
  <c r="E121" i="6"/>
  <c r="E127" i="6"/>
  <c r="E126" i="6"/>
  <c r="E120" i="6"/>
  <c r="I117" i="6"/>
  <c r="E123" i="6"/>
  <c r="E128" i="6"/>
  <c r="E133" i="6"/>
  <c r="H107" i="5"/>
  <c r="H108" i="5"/>
  <c r="H109" i="5"/>
  <c r="H110" i="5"/>
  <c r="H102" i="5"/>
  <c r="H101" i="5"/>
  <c r="H100" i="5"/>
  <c r="H96" i="5"/>
  <c r="H97" i="5"/>
  <c r="H98" i="5"/>
  <c r="H87" i="5"/>
  <c r="H88" i="5"/>
  <c r="H89" i="5"/>
  <c r="H90" i="5"/>
  <c r="H91" i="5"/>
  <c r="H92" i="5"/>
  <c r="H93" i="5"/>
  <c r="H84" i="5"/>
  <c r="H80" i="5"/>
  <c r="H81" i="5"/>
  <c r="H74" i="5"/>
  <c r="H75" i="5"/>
  <c r="H76" i="5"/>
  <c r="H77" i="5"/>
  <c r="H68" i="5"/>
  <c r="H69" i="5"/>
  <c r="H70" i="5"/>
  <c r="H71" i="5"/>
  <c r="H58" i="5"/>
  <c r="H59" i="5"/>
  <c r="H60" i="5"/>
  <c r="H61" i="5"/>
  <c r="H62" i="5"/>
  <c r="H63" i="5"/>
  <c r="H64" i="5"/>
  <c r="H65" i="5"/>
  <c r="H53" i="5"/>
  <c r="H54" i="5"/>
  <c r="H55" i="5"/>
  <c r="H43" i="5"/>
  <c r="H44" i="5"/>
  <c r="H45" i="5"/>
  <c r="H46" i="5"/>
  <c r="H47" i="5"/>
  <c r="H48" i="5"/>
  <c r="H49" i="5"/>
  <c r="H50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16" i="5"/>
  <c r="H17" i="5"/>
  <c r="H18" i="5"/>
  <c r="H19" i="5"/>
  <c r="H20" i="5"/>
  <c r="H115" i="5"/>
  <c r="H114" i="5"/>
  <c r="H112" i="5"/>
  <c r="H83" i="5"/>
  <c r="H40" i="5"/>
  <c r="H39" i="5"/>
  <c r="E136" i="6" l="1"/>
  <c r="A8" i="5"/>
  <c r="I115" i="5"/>
  <c r="I114" i="5"/>
  <c r="I110" i="5"/>
  <c r="I109" i="5"/>
  <c r="I107" i="5"/>
  <c r="H106" i="5"/>
  <c r="I106" i="5" s="1"/>
  <c r="I102" i="5"/>
  <c r="I101" i="5"/>
  <c r="I100" i="5"/>
  <c r="I98" i="5"/>
  <c r="H95" i="5"/>
  <c r="I95" i="5" s="1"/>
  <c r="I93" i="5"/>
  <c r="I91" i="5"/>
  <c r="I89" i="5"/>
  <c r="H86" i="5"/>
  <c r="I86" i="5" s="1"/>
  <c r="I84" i="5"/>
  <c r="I80" i="5"/>
  <c r="H79" i="5"/>
  <c r="I79" i="5" s="1"/>
  <c r="I76" i="5"/>
  <c r="I74" i="5"/>
  <c r="H73" i="5"/>
  <c r="I73" i="5" s="1"/>
  <c r="I68" i="5"/>
  <c r="H67" i="5"/>
  <c r="I67" i="5" s="1"/>
  <c r="I65" i="5"/>
  <c r="I64" i="5"/>
  <c r="I62" i="5"/>
  <c r="I60" i="5"/>
  <c r="I58" i="5"/>
  <c r="H57" i="5"/>
  <c r="I57" i="5" s="1"/>
  <c r="I55" i="5"/>
  <c r="I54" i="5"/>
  <c r="I53" i="5"/>
  <c r="H52" i="5"/>
  <c r="I52" i="5" s="1"/>
  <c r="I50" i="5"/>
  <c r="I49" i="5"/>
  <c r="I46" i="5"/>
  <c r="I45" i="5"/>
  <c r="I44" i="5"/>
  <c r="H42" i="5"/>
  <c r="I42" i="5" s="1"/>
  <c r="I40" i="5"/>
  <c r="I39" i="5"/>
  <c r="I34" i="5"/>
  <c r="I33" i="5"/>
  <c r="I32" i="5"/>
  <c r="I31" i="5"/>
  <c r="I30" i="5"/>
  <c r="I28" i="5"/>
  <c r="I26" i="5"/>
  <c r="I24" i="5"/>
  <c r="I23" i="5"/>
  <c r="H22" i="5"/>
  <c r="I22" i="5" s="1"/>
  <c r="I17" i="5"/>
  <c r="I20" i="5"/>
  <c r="H15" i="5"/>
  <c r="I15" i="5" s="1"/>
  <c r="G13" i="5"/>
  <c r="B13" i="5"/>
  <c r="B12" i="5"/>
  <c r="G12" i="5"/>
  <c r="H11" i="5"/>
  <c r="C11" i="5"/>
  <c r="G10" i="5"/>
  <c r="B141" i="5" s="1"/>
  <c r="C10" i="5"/>
  <c r="C139" i="5" s="1"/>
  <c r="C9" i="5"/>
  <c r="C140" i="5" s="1"/>
  <c r="G6" i="5"/>
  <c r="H141" i="5"/>
  <c r="H140" i="5"/>
  <c r="H139" i="5"/>
  <c r="I112" i="5"/>
  <c r="E133" i="5" s="1"/>
  <c r="I108" i="5"/>
  <c r="I97" i="5"/>
  <c r="I96" i="5"/>
  <c r="I92" i="5"/>
  <c r="I90" i="5"/>
  <c r="I88" i="5"/>
  <c r="I87" i="5"/>
  <c r="I83" i="5"/>
  <c r="I81" i="5"/>
  <c r="I77" i="5"/>
  <c r="I75" i="5"/>
  <c r="I71" i="5"/>
  <c r="I70" i="5"/>
  <c r="I69" i="5"/>
  <c r="I63" i="5"/>
  <c r="I61" i="5"/>
  <c r="I59" i="5"/>
  <c r="I48" i="5"/>
  <c r="I47" i="5"/>
  <c r="I43" i="5"/>
  <c r="I37" i="5"/>
  <c r="I36" i="5"/>
  <c r="I35" i="5"/>
  <c r="I29" i="5"/>
  <c r="I27" i="5"/>
  <c r="I25" i="5"/>
  <c r="I19" i="5"/>
  <c r="I18" i="5"/>
  <c r="I16" i="5"/>
  <c r="E137" i="6" l="1"/>
  <c r="E138" i="6" s="1"/>
  <c r="I116" i="5"/>
  <c r="E128" i="5"/>
  <c r="E121" i="5"/>
  <c r="E129" i="5"/>
  <c r="E122" i="5"/>
  <c r="E134" i="5"/>
  <c r="E132" i="5"/>
  <c r="E131" i="5"/>
  <c r="E130" i="5"/>
  <c r="E127" i="5"/>
  <c r="E126" i="5"/>
  <c r="E125" i="5"/>
  <c r="E124" i="5"/>
  <c r="E123" i="5"/>
  <c r="E120" i="5"/>
  <c r="E119" i="5"/>
  <c r="E135" i="5" l="1"/>
  <c r="E136" i="5" s="1"/>
  <c r="E137" i="5" s="1"/>
  <c r="J32" i="3" l="1"/>
  <c r="J33" i="3"/>
  <c r="J73" i="3"/>
  <c r="F86" i="3" l="1"/>
  <c r="J68" i="3" l="1"/>
  <c r="J67" i="3"/>
  <c r="J65" i="3"/>
  <c r="J64" i="3"/>
  <c r="J62" i="3"/>
  <c r="J60" i="3"/>
  <c r="J59" i="3"/>
  <c r="J58" i="3"/>
  <c r="J56" i="3"/>
  <c r="J55" i="3"/>
  <c r="J51" i="3"/>
  <c r="J50" i="3"/>
  <c r="J49" i="3"/>
  <c r="J48" i="3"/>
  <c r="J46" i="3"/>
  <c r="J45" i="3"/>
  <c r="J44" i="3"/>
  <c r="J43" i="3"/>
  <c r="J40" i="3"/>
  <c r="J39" i="3"/>
  <c r="J38" i="3"/>
  <c r="J36" i="3"/>
  <c r="J35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6" i="3"/>
  <c r="F81" i="3" l="1"/>
  <c r="F79" i="3"/>
  <c r="F84" i="3"/>
  <c r="F83" i="3"/>
  <c r="F82" i="3"/>
  <c r="F78" i="3"/>
  <c r="F85" i="3"/>
  <c r="F80" i="3"/>
  <c r="F77" i="3"/>
  <c r="F87" i="3" l="1"/>
  <c r="F88" i="3" s="1"/>
  <c r="F89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<sst xmlns="http://schemas.openxmlformats.org/spreadsheetml/2006/main" count="568" uniqueCount="228">
  <si>
    <t>Monternummer:</t>
  </si>
  <si>
    <t>Ort:</t>
  </si>
  <si>
    <t>E-post:</t>
  </si>
  <si>
    <t>Art nr.</t>
  </si>
  <si>
    <t>HYR &amp; KÖPMATTOR</t>
  </si>
  <si>
    <t>Pris</t>
  </si>
  <si>
    <t>Antal</t>
  </si>
  <si>
    <t>Art</t>
  </si>
  <si>
    <t xml:space="preserve">VAJERPUNKTER - TRUSS - BELYSNING </t>
  </si>
  <si>
    <t>AV-TEKNIK</t>
  </si>
  <si>
    <t>BYGGNATION</t>
  </si>
  <si>
    <t>Låsbar vikdörr, Octanorm</t>
  </si>
  <si>
    <t>Låsbar dörr 1x2.5m, vit</t>
  </si>
  <si>
    <t>MÅLNING AV TRÄVÄGG</t>
  </si>
  <si>
    <t>VATTEN &amp; AVLOPP</t>
  </si>
  <si>
    <t>Vatten och avloppsuttag</t>
  </si>
  <si>
    <t>Vattenuttag</t>
  </si>
  <si>
    <t>ELEKTRISKA INSTALLATIONER</t>
  </si>
  <si>
    <t>TRUCK &amp; GODSTJÄNSTER</t>
  </si>
  <si>
    <t>ÖVRIGA TJÄNSTER</t>
  </si>
  <si>
    <t>offert</t>
  </si>
  <si>
    <t>SKADOR &amp; ÅTERSTÄLLNING</t>
  </si>
  <si>
    <t>Väggar, hyrmattor och montertillbehör skall återställas i ursprungligt skick. Ev. skador debiteras</t>
  </si>
  <si>
    <t>ÖVRIGA ÖNSKEMÅL</t>
  </si>
  <si>
    <t>hans.holmberg@conventum.se</t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</si>
  <si>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grå plast med klädd sits</t>
    </r>
  </si>
  <si>
    <r>
      <rPr>
        <b/>
        <sz val="11"/>
        <color theme="1"/>
        <rFont val="Corbel"/>
        <family val="2"/>
      </rPr>
      <t>Barpall</t>
    </r>
    <r>
      <rPr>
        <sz val="11"/>
        <color theme="1"/>
        <rFont val="Corbel"/>
        <family val="2"/>
      </rPr>
      <t>, Z-underrede eller 4-ben</t>
    </r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</si>
  <si>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svart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</si>
  <si>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120cmx70x75cm</t>
    </r>
  </si>
  <si>
    <r>
      <rPr>
        <b/>
        <sz val="11"/>
        <color theme="1"/>
        <rFont val="Corbel"/>
        <family val="2"/>
      </rPr>
      <t>Fällbord</t>
    </r>
    <r>
      <rPr>
        <sz val="11"/>
        <color theme="1"/>
        <rFont val="Corbel"/>
        <family val="2"/>
      </rPr>
      <t>, 180cmx70x75cm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</si>
  <si>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höjd 110cm 60cm skiva, vit</t>
    </r>
  </si>
  <si>
    <r>
      <rPr>
        <b/>
        <sz val="11"/>
        <color theme="1"/>
        <rFont val="Corbel"/>
        <family val="2"/>
      </rPr>
      <t>Cafébord</t>
    </r>
    <r>
      <rPr>
        <sz val="11"/>
        <color theme="1"/>
        <rFont val="Corbel"/>
        <family val="2"/>
      </rPr>
      <t>, höjd 72cm, vit skiva DIAM: 60cm</t>
    </r>
  </si>
  <si>
    <r>
      <rPr>
        <b/>
        <sz val="11"/>
        <color theme="1"/>
        <rFont val="Corbel"/>
        <family val="2"/>
      </rPr>
      <t>Disk</t>
    </r>
    <r>
      <rPr>
        <sz val="11"/>
        <color theme="1"/>
        <rFont val="Corbel"/>
        <family val="2"/>
      </rPr>
      <t>, 1000x500x1000</t>
    </r>
  </si>
  <si>
    <r>
      <rPr>
        <b/>
        <sz val="11"/>
        <color theme="1"/>
        <rFont val="Corbel"/>
        <family val="2"/>
      </rPr>
      <t xml:space="preserve">EK-Disk på hjul </t>
    </r>
    <r>
      <rPr>
        <sz val="11"/>
        <color theme="1"/>
        <rFont val="Corbel"/>
        <family val="2"/>
      </rPr>
      <t>1860mm med överdel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</si>
  <si>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 Höj och sänkbart (70-110cm)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</si>
  <si>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(som ovan) + 40cm hög överdel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</si>
  <si>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 110cm DIAM: 80cm, grå plast (fällbart)</t>
    </r>
  </si>
  <si>
    <r>
      <rPr>
        <b/>
        <sz val="11"/>
        <color theme="1"/>
        <rFont val="Corbel"/>
        <family val="2"/>
      </rPr>
      <t>Broschyrställ</t>
    </r>
    <r>
      <rPr>
        <sz val="11"/>
        <color theme="1"/>
        <rFont val="Corbel"/>
        <family val="2"/>
      </rPr>
      <t>, Tower</t>
    </r>
  </si>
  <si>
    <r>
      <rPr>
        <b/>
        <sz val="11"/>
        <color theme="1"/>
        <rFont val="Corbel"/>
        <family val="2"/>
      </rPr>
      <t>Växt</t>
    </r>
    <r>
      <rPr>
        <sz val="11"/>
        <color theme="1"/>
        <rFont val="Corbel"/>
        <family val="2"/>
      </rPr>
      <t xml:space="preserve">, golv (konstväxt) </t>
    </r>
  </si>
  <si>
    <r>
      <t xml:space="preserve">Cooler, 50 liter </t>
    </r>
    <r>
      <rPr>
        <sz val="11"/>
        <color theme="1"/>
        <rFont val="Corbel"/>
        <family val="2"/>
      </rPr>
      <t>(rymmert c:a 85st. 33cl.-burkar</t>
    </r>
  </si>
  <si>
    <r>
      <rPr>
        <b/>
        <sz val="11"/>
        <color theme="1"/>
        <rFont val="Corbel"/>
        <family val="2"/>
      </rPr>
      <t>Spotlight 100W</t>
    </r>
    <r>
      <rPr>
        <sz val="11"/>
        <color theme="1"/>
        <rFont val="Corbel"/>
        <family val="2"/>
      </rPr>
      <t>, arm exkl el (kräver vägg för montage)</t>
    </r>
  </si>
  <si>
    <r>
      <t xml:space="preserve">Vajerögla, </t>
    </r>
    <r>
      <rPr>
        <sz val="11"/>
        <color theme="1"/>
        <rFont val="Corbel"/>
        <family val="2"/>
      </rPr>
      <t>punkt till position från 12m tak (reutlinger)</t>
    </r>
  </si>
  <si>
    <r>
      <t>Thelferpunkt</t>
    </r>
    <r>
      <rPr>
        <sz val="11"/>
        <color theme="1"/>
        <rFont val="Corbel"/>
        <family val="2"/>
      </rPr>
      <t>, handspel till position från 12m</t>
    </r>
  </si>
  <si>
    <r>
      <rPr>
        <b/>
        <sz val="11"/>
        <color theme="1"/>
        <rFont val="Corbel"/>
        <family val="2"/>
      </rPr>
      <t>Ljusrigg</t>
    </r>
    <r>
      <rPr>
        <sz val="11"/>
        <color theme="1"/>
        <rFont val="Corbel"/>
        <family val="2"/>
      </rPr>
      <t xml:space="preserve"> (portabel), inkl.4 X 50W Hallogen på stativ/dimmer</t>
    </r>
  </si>
  <si>
    <r>
      <rPr>
        <b/>
        <sz val="11"/>
        <color theme="1"/>
        <rFont val="Corbel"/>
        <family val="2"/>
      </rPr>
      <t>LED, Ljusramp</t>
    </r>
    <r>
      <rPr>
        <sz val="11"/>
        <color theme="1"/>
        <rFont val="Corbel"/>
        <family val="2"/>
      </rPr>
      <t>, RGB-färger (uplight/downlight)</t>
    </r>
  </si>
  <si>
    <r>
      <rPr>
        <b/>
        <sz val="11"/>
        <color theme="1"/>
        <rFont val="Corbel"/>
        <family val="2"/>
      </rPr>
      <t xml:space="preserve">LED, </t>
    </r>
    <r>
      <rPr>
        <sz val="11"/>
        <color theme="1"/>
        <rFont val="Corbel"/>
        <family val="2"/>
      </rPr>
      <t>B-EYE K 10 Clay Paky</t>
    </r>
  </si>
  <si>
    <r>
      <rPr>
        <b/>
        <sz val="11"/>
        <color theme="1"/>
        <rFont val="Corbel"/>
        <family val="2"/>
      </rPr>
      <t xml:space="preserve">Power PAR, </t>
    </r>
    <r>
      <rPr>
        <sz val="11"/>
        <color theme="1"/>
        <rFont val="Corbel"/>
        <family val="2"/>
      </rPr>
      <t xml:space="preserve">CDM-150W </t>
    </r>
    <r>
      <rPr>
        <sz val="10"/>
        <color theme="1"/>
        <rFont val="Corbel"/>
        <family val="2"/>
      </rPr>
      <t>(kräver vajerpunkt &amp; truss för montage)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</si>
  <si>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(endagshyra)</t>
    </r>
  </si>
  <si>
    <r>
      <rPr>
        <b/>
        <sz val="10"/>
        <color theme="1"/>
        <rFont val="Corbel"/>
        <family val="2"/>
      </rPr>
      <t>TV, PLATT SKÄRM 55"</t>
    </r>
    <r>
      <rPr>
        <sz val="10"/>
        <color theme="1"/>
        <rFont val="Corbel"/>
        <family val="2"/>
      </rPr>
      <t>- rullstativ H 186cm), Ink. Kablar (flerdag)</t>
    </r>
  </si>
  <si>
    <r>
      <rPr>
        <b/>
        <sz val="11"/>
        <color theme="1"/>
        <rFont val="Corbel"/>
        <family val="2"/>
      </rPr>
      <t>Octanorm</t>
    </r>
    <r>
      <rPr>
        <sz val="11"/>
        <color theme="1"/>
        <rFont val="Corbel"/>
        <family val="2"/>
      </rPr>
      <t>, 1X2.5m (ALU-system), vit boardskiva</t>
    </r>
  </si>
  <si>
    <r>
      <rPr>
        <b/>
        <sz val="11"/>
        <color theme="1"/>
        <rFont val="Corbel"/>
        <family val="2"/>
      </rPr>
      <t>Vägg</t>
    </r>
    <r>
      <rPr>
        <sz val="11"/>
        <color theme="1"/>
        <rFont val="Corbel"/>
        <family val="2"/>
      </rPr>
      <t>, 1X2.5m, trä, vit (ej nymålad)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</si>
  <si>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trävägg, exkl. färg 1x2.5m (1 sida)</t>
    </r>
  </si>
  <si>
    <r>
      <rPr>
        <b/>
        <sz val="11"/>
        <color theme="1"/>
        <rFont val="Corbel"/>
        <family val="2"/>
      </rPr>
      <t>Eluttag</t>
    </r>
    <r>
      <rPr>
        <sz val="11"/>
        <color theme="1"/>
        <rFont val="Corbel"/>
        <family val="2"/>
      </rPr>
      <t>, 10A, 230V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</si>
  <si>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16A,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</si>
  <si>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25A, 400V</t>
    </r>
  </si>
  <si>
    <r>
      <rPr>
        <b/>
        <sz val="11"/>
        <color theme="1"/>
        <rFont val="Corbel"/>
        <family val="2"/>
      </rPr>
      <t>Kraftuttag</t>
    </r>
    <r>
      <rPr>
        <sz val="11"/>
        <color theme="1"/>
        <rFont val="Corbel"/>
        <family val="2"/>
      </rPr>
      <t>, 3-fas, 63A, 400V</t>
    </r>
  </si>
  <si>
    <r>
      <rPr>
        <b/>
        <sz val="11"/>
        <color theme="1"/>
        <rFont val="Corbel"/>
        <family val="2"/>
      </rPr>
      <t>Elcentral</t>
    </r>
    <r>
      <rPr>
        <sz val="11"/>
        <color theme="1"/>
        <rFont val="Corbel"/>
        <family val="2"/>
      </rPr>
      <t xml:space="preserve"> 16A</t>
    </r>
  </si>
  <si>
    <r>
      <rPr>
        <b/>
        <sz val="11"/>
        <color theme="1"/>
        <rFont val="Corbel"/>
        <family val="2"/>
      </rPr>
      <t xml:space="preserve">Elcentral </t>
    </r>
    <r>
      <rPr>
        <sz val="11"/>
        <color theme="1"/>
        <rFont val="Corbel"/>
        <family val="2"/>
      </rPr>
      <t>32A</t>
    </r>
  </si>
  <si>
    <r>
      <rPr>
        <b/>
        <sz val="11"/>
        <color theme="1"/>
        <rFont val="Corbel"/>
        <family val="2"/>
      </rPr>
      <t>Förlängningssladd</t>
    </r>
    <r>
      <rPr>
        <sz val="11"/>
        <color theme="1"/>
        <rFont val="Corbel"/>
        <family val="2"/>
      </rPr>
      <t>, max 5m</t>
    </r>
  </si>
  <si>
    <r>
      <rPr>
        <b/>
        <sz val="11"/>
        <color theme="1"/>
        <rFont val="Corbel"/>
        <family val="2"/>
      </rPr>
      <t>Nattström</t>
    </r>
    <r>
      <rPr>
        <sz val="11"/>
        <color theme="1"/>
        <rFont val="Corbel"/>
        <family val="2"/>
      </rPr>
      <t>, endast 10A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</si>
  <si>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upp till 1.5ton, 1:a lyftet, Lastning &amp; lossning pallar</t>
    </r>
  </si>
  <si>
    <r>
      <rPr>
        <b/>
        <sz val="11"/>
        <color theme="1"/>
        <rFont val="Corbel"/>
        <family val="2"/>
      </rPr>
      <t>Truck</t>
    </r>
    <r>
      <rPr>
        <sz val="11"/>
        <color theme="1"/>
        <rFont val="Corbel"/>
        <family val="2"/>
      </rPr>
      <t>, från lyft 2 - 10</t>
    </r>
  </si>
  <si>
    <r>
      <t xml:space="preserve">Förvarning av </t>
    </r>
    <r>
      <rPr>
        <b/>
        <sz val="11"/>
        <color theme="1"/>
        <rFont val="Corbel"/>
        <family val="2"/>
      </rPr>
      <t>tomemballage</t>
    </r>
    <r>
      <rPr>
        <sz val="11"/>
        <color theme="1"/>
        <rFont val="Corbel"/>
        <family val="2"/>
      </rPr>
      <t>/kubikmeter</t>
    </r>
  </si>
  <si>
    <r>
      <t xml:space="preserve">Förvarning av </t>
    </r>
    <r>
      <rPr>
        <b/>
        <sz val="11"/>
        <color theme="1"/>
        <rFont val="Corbel"/>
        <family val="2"/>
      </rPr>
      <t>tillgängligt gods</t>
    </r>
    <r>
      <rPr>
        <sz val="11"/>
        <color theme="1"/>
        <rFont val="Corbel"/>
        <family val="2"/>
      </rPr>
      <t>/pall</t>
    </r>
  </si>
  <si>
    <r>
      <rPr>
        <b/>
        <sz val="11"/>
        <color theme="1"/>
        <rFont val="Corbel"/>
        <family val="2"/>
      </rPr>
      <t>Städning</t>
    </r>
    <r>
      <rPr>
        <sz val="11"/>
        <color theme="1"/>
        <rFont val="Corbel"/>
        <family val="2"/>
      </rPr>
      <t xml:space="preserve"> under mässdagarna, ange m2 yta (pris/m2/dag)</t>
    </r>
  </si>
  <si>
    <r>
      <t>Sophantering</t>
    </r>
    <r>
      <rPr>
        <sz val="11"/>
        <color theme="1"/>
        <rFont val="Corbel"/>
        <family val="2"/>
      </rPr>
      <t>, grov, (pris/m3)</t>
    </r>
  </si>
  <si>
    <r>
      <t>Tjänster</t>
    </r>
    <r>
      <rPr>
        <sz val="11"/>
        <color theme="1"/>
        <rFont val="Corbel"/>
        <family val="2"/>
      </rPr>
      <t>, monteringshjälp, upphängning m.m. (pris/h)</t>
    </r>
  </si>
  <si>
    <r>
      <t>Skyltar, vepor, texter &amp; bilder</t>
    </r>
    <r>
      <rPr>
        <sz val="11"/>
        <color theme="1"/>
        <rFont val="Corbel"/>
        <family val="2"/>
      </rPr>
      <t xml:space="preserve">, </t>
    </r>
    <r>
      <rPr>
        <sz val="8"/>
        <color theme="1"/>
        <rFont val="Corbel"/>
        <family val="2"/>
      </rPr>
      <t>kontakta Hans Holmberg</t>
    </r>
  </si>
  <si>
    <r>
      <rPr>
        <b/>
        <sz val="11"/>
        <color theme="1"/>
        <rFont val="Corbel"/>
        <family val="2"/>
      </rPr>
      <t>Återställning</t>
    </r>
    <r>
      <rPr>
        <sz val="11"/>
        <color theme="1"/>
        <rFont val="Corbel"/>
        <family val="2"/>
      </rPr>
      <t xml:space="preserve"> av träväggar som utställare själv målat</t>
    </r>
    <r>
      <rPr>
        <sz val="9"/>
        <color theme="1"/>
        <rFont val="Corbel"/>
        <family val="2"/>
      </rPr>
      <t xml:space="preserve"> </t>
    </r>
    <r>
      <rPr>
        <sz val="8"/>
        <color theme="1"/>
        <rFont val="Corbel"/>
        <family val="2"/>
      </rPr>
      <t>(per sida)</t>
    </r>
  </si>
  <si>
    <r>
      <rPr>
        <b/>
        <sz val="11"/>
        <color theme="1"/>
        <rFont val="Corbel"/>
        <family val="2"/>
      </rPr>
      <t>Rensning</t>
    </r>
    <r>
      <rPr>
        <sz val="11"/>
        <color theme="1"/>
        <rFont val="Corbel"/>
        <family val="2"/>
      </rPr>
      <t xml:space="preserve"> av väggar från spik, tejp, klamrar m.m. </t>
    </r>
    <r>
      <rPr>
        <sz val="10"/>
        <color theme="1"/>
        <rFont val="Corbel"/>
        <family val="2"/>
      </rPr>
      <t>(per timme)</t>
    </r>
  </si>
  <si>
    <r>
      <rPr>
        <b/>
        <sz val="11"/>
        <color theme="1"/>
        <rFont val="Corbel"/>
        <family val="2"/>
      </rPr>
      <t>Skadad trävägg</t>
    </r>
    <r>
      <rPr>
        <sz val="11"/>
        <color theme="1"/>
        <rFont val="Corbel"/>
        <family val="2"/>
      </rPr>
      <t>, minimiavgift</t>
    </r>
  </si>
  <si>
    <r>
      <rPr>
        <b/>
        <sz val="11"/>
        <color theme="1"/>
        <rFont val="Corbel"/>
        <family val="2"/>
      </rPr>
      <t>Skadad octanormvägg-skiva</t>
    </r>
    <r>
      <rPr>
        <sz val="11"/>
        <color theme="1"/>
        <rFont val="Corbel"/>
        <family val="2"/>
      </rPr>
      <t xml:space="preserve">, minimiavgift </t>
    </r>
    <r>
      <rPr>
        <sz val="10"/>
        <color theme="1"/>
        <rFont val="Corbel"/>
        <family val="2"/>
      </rPr>
      <t>(per skiva)</t>
    </r>
  </si>
  <si>
    <r>
      <t xml:space="preserve">Skuren eller på annat sätt skadad </t>
    </r>
    <r>
      <rPr>
        <b/>
        <sz val="11"/>
        <color theme="1"/>
        <rFont val="Corbel"/>
        <family val="2"/>
      </rPr>
      <t>matta.</t>
    </r>
    <r>
      <rPr>
        <sz val="11"/>
        <color theme="1"/>
        <rFont val="Corbel"/>
        <family val="2"/>
      </rPr>
      <t xml:space="preserve"> (per m2)</t>
    </r>
  </si>
  <si>
    <r>
      <t xml:space="preserve">Tel: 019-766 45 03 - Mob </t>
    </r>
    <r>
      <rPr>
        <b/>
        <sz val="11"/>
        <color theme="1"/>
        <rFont val="Corbel"/>
        <family val="2"/>
      </rPr>
      <t xml:space="preserve">0709-27 20 31 </t>
    </r>
  </si>
  <si>
    <t xml:space="preserve">Antal </t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</si>
  <si>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blå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</si>
  <si>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grön - </t>
    </r>
    <r>
      <rPr>
        <sz val="10"/>
        <color theme="1"/>
        <rFont val="Corbel"/>
        <family val="2"/>
      </rPr>
      <t>se färgprov nedan 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</si>
  <si>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grå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</si>
  <si>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röd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</si>
  <si>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svart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</t>
    </r>
    <r>
      <rPr>
        <sz val="10"/>
        <color theme="1"/>
        <rFont val="Corbel"/>
        <family val="2"/>
      </rPr>
      <t>(antal m2)</t>
    </r>
  </si>
  <si>
    <r>
      <rPr>
        <b/>
        <sz val="11"/>
        <color theme="1"/>
        <rFont val="Corbel"/>
        <family val="2"/>
      </rPr>
      <t>Matta</t>
    </r>
    <r>
      <rPr>
        <sz val="11"/>
        <color theme="1"/>
        <rFont val="Corbel"/>
        <family val="2"/>
      </rPr>
      <t xml:space="preserve">, (hyr) mörkgrå/antracit - </t>
    </r>
    <r>
      <rPr>
        <sz val="10"/>
        <color theme="1"/>
        <rFont val="Corbel"/>
        <family val="2"/>
      </rPr>
      <t>se färgprov nedan</t>
    </r>
    <r>
      <rPr>
        <sz val="11"/>
        <color theme="1"/>
        <rFont val="Corbel"/>
        <family val="2"/>
      </rPr>
      <t xml:space="preserve"> (</t>
    </r>
    <r>
      <rPr>
        <sz val="10"/>
        <color theme="1"/>
        <rFont val="Corbel"/>
        <family val="2"/>
      </rPr>
      <t>m2)</t>
    </r>
  </si>
  <si>
    <r>
      <t xml:space="preserve">Soffbord, </t>
    </r>
    <r>
      <rPr>
        <sz val="11"/>
        <color theme="1"/>
        <rFont val="Corbel"/>
        <family val="2"/>
      </rPr>
      <t>korg vitt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</si>
  <si>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svart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</si>
  <si>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110cm DIAM: 80cm, med vit strumpa/topp</t>
    </r>
  </si>
  <si>
    <r>
      <rPr>
        <b/>
        <sz val="11"/>
        <color theme="1"/>
        <rFont val="Corbel"/>
        <family val="2"/>
      </rPr>
      <t>Ståbord</t>
    </r>
    <r>
      <rPr>
        <sz val="11"/>
        <color theme="1"/>
        <rFont val="Corbel"/>
        <family val="2"/>
      </rPr>
      <t>,</t>
    </r>
    <r>
      <rPr>
        <sz val="10"/>
        <color theme="1"/>
        <rFont val="Corbel"/>
        <family val="2"/>
      </rPr>
      <t xml:space="preserve"> 110cm DIAM: 80cm, med vit linneduk (inkl. tvätt)</t>
    </r>
  </si>
  <si>
    <r>
      <rPr>
        <b/>
        <sz val="11"/>
        <color theme="1"/>
        <rFont val="Corbel"/>
        <family val="2"/>
      </rPr>
      <t>Soffbord</t>
    </r>
    <r>
      <rPr>
        <sz val="11"/>
        <color theme="1"/>
        <rFont val="Corbel"/>
        <family val="2"/>
      </rPr>
      <t xml:space="preserve">, </t>
    </r>
    <r>
      <rPr>
        <sz val="10"/>
        <color theme="1"/>
        <rFont val="Corbel"/>
        <family val="2"/>
      </rPr>
      <t>mörkt trä med svarta ben, höjd 52cm DIAM:80cm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</si>
  <si>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180x75cm, hårdplast grått</t>
    </r>
  </si>
  <si>
    <t>Summa</t>
  </si>
  <si>
    <t>DISKAR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</si>
  <si>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svart, skinn</t>
    </r>
  </si>
  <si>
    <r>
      <rPr>
        <b/>
        <sz val="11"/>
        <color theme="1"/>
        <rFont val="Corbel"/>
        <family val="2"/>
      </rPr>
      <t>Stol</t>
    </r>
    <r>
      <rPr>
        <sz val="11"/>
        <color theme="1"/>
        <rFont val="Corbel"/>
        <family val="2"/>
      </rPr>
      <t>, björk, stoppad röd sits</t>
    </r>
  </si>
  <si>
    <t>14XXX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</si>
  <si>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vinröd, sammetstruktur</t>
    </r>
  </si>
  <si>
    <t>STOLAR - FÅTÖLJER - SOFFOR - PALLAR</t>
  </si>
  <si>
    <r>
      <rPr>
        <b/>
        <sz val="11"/>
        <color theme="1"/>
        <rFont val="Corbel"/>
        <family val="2"/>
      </rPr>
      <t>Fåtölj</t>
    </r>
    <r>
      <rPr>
        <sz val="11"/>
        <color theme="1"/>
        <rFont val="Corbel"/>
        <family val="2"/>
      </rPr>
      <t>, snurr, ljusgrå,m hjul</t>
    </r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</si>
  <si>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mörkgrå </t>
    </r>
  </si>
  <si>
    <r>
      <rPr>
        <b/>
        <sz val="11"/>
        <color theme="1"/>
        <rFont val="Corbel"/>
        <family val="2"/>
      </rPr>
      <t>Bord</t>
    </r>
    <r>
      <rPr>
        <sz val="11"/>
        <color theme="1"/>
        <rFont val="Corbel"/>
        <family val="2"/>
      </rPr>
      <t>, soff, 50x50cm, vit,grå,svart mm</t>
    </r>
  </si>
  <si>
    <r>
      <rPr>
        <b/>
        <sz val="10"/>
        <color theme="1"/>
        <rFont val="Corbel"/>
        <family val="2"/>
      </rPr>
      <t>Rullmatta</t>
    </r>
    <r>
      <rPr>
        <sz val="10"/>
        <color theme="1"/>
        <rFont val="Corbel"/>
        <family val="2"/>
      </rPr>
      <t>,</t>
    </r>
    <r>
      <rPr>
        <b/>
        <sz val="10"/>
        <color theme="1"/>
        <rFont val="Corbel"/>
        <family val="2"/>
      </rPr>
      <t xml:space="preserve"> Expo Colour</t>
    </r>
    <r>
      <rPr>
        <sz val="10"/>
        <color theme="1"/>
        <rFont val="Corbel"/>
        <family val="2"/>
      </rPr>
      <t xml:space="preserve"> - Engångsmatta - inklusive tillpassning, tejp &amp; läggning. Priset avser hel rulle. (kontakta Monterservice för tillgängliga färger). Pris/m2</t>
    </r>
  </si>
  <si>
    <r>
      <rPr>
        <b/>
        <sz val="11"/>
        <color theme="1"/>
        <rFont val="Corbel"/>
        <family val="2"/>
      </rPr>
      <t>Liten kyl</t>
    </r>
    <r>
      <rPr>
        <sz val="11"/>
        <color theme="1"/>
        <rFont val="Corbel"/>
        <family val="2"/>
      </rPr>
      <t xml:space="preserve">, 100liter med frysfack </t>
    </r>
    <r>
      <rPr>
        <sz val="10"/>
        <color theme="1"/>
        <rFont val="Corbel"/>
        <family val="2"/>
      </rPr>
      <t>(design som "Marshallåda")</t>
    </r>
  </si>
  <si>
    <r>
      <rPr>
        <b/>
        <sz val="11"/>
        <color theme="1"/>
        <rFont val="Corbel"/>
        <family val="2"/>
      </rPr>
      <t>Truss</t>
    </r>
    <r>
      <rPr>
        <sz val="11"/>
        <color theme="1"/>
        <rFont val="Corbel"/>
        <family val="2"/>
      </rPr>
      <t xml:space="preserve"> till ljus &amp; vepa </t>
    </r>
    <r>
      <rPr>
        <b/>
        <i/>
        <sz val="10"/>
        <color theme="1"/>
        <rFont val="Corbel"/>
        <family val="2"/>
      </rPr>
      <t>(obs! vajerpunkt/er krävs)</t>
    </r>
  </si>
  <si>
    <t>14108 (14113)</t>
  </si>
  <si>
    <t>14105 (14110)</t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</si>
  <si>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(endagshyra)</t>
    </r>
  </si>
  <si>
    <r>
      <rPr>
        <b/>
        <sz val="10"/>
        <color theme="1"/>
        <rFont val="Corbel"/>
        <family val="2"/>
      </rPr>
      <t>Lap-top</t>
    </r>
    <r>
      <rPr>
        <sz val="10"/>
        <color theme="1"/>
        <rFont val="Corbel"/>
        <family val="2"/>
      </rPr>
      <t>, Windows 7, Office 2013, (flerdagshyra)</t>
    </r>
  </si>
  <si>
    <r>
      <t xml:space="preserve">Internetuppkoppling, </t>
    </r>
    <r>
      <rPr>
        <sz val="11"/>
        <color theme="1"/>
        <rFont val="Corbel"/>
        <family val="2"/>
      </rPr>
      <t xml:space="preserve">fast lina </t>
    </r>
  </si>
  <si>
    <r>
      <t>Ancorbolt,</t>
    </r>
    <r>
      <rPr>
        <sz val="11"/>
        <color theme="1"/>
        <rFont val="Corbel"/>
        <family val="2"/>
      </rPr>
      <t xml:space="preserve"> motordriven kedja/punkt</t>
    </r>
    <r>
      <rPr>
        <b/>
        <sz val="11"/>
        <color theme="1"/>
        <rFont val="Corbel"/>
        <family val="2"/>
      </rPr>
      <t xml:space="preserve">, </t>
    </r>
    <r>
      <rPr>
        <sz val="9"/>
        <color theme="1"/>
        <rFont val="Corbel"/>
        <family val="2"/>
      </rPr>
      <t>max 150kg från 12m</t>
    </r>
  </si>
  <si>
    <r>
      <rPr>
        <b/>
        <sz val="11"/>
        <color theme="1"/>
        <rFont val="Corbel"/>
        <family val="2"/>
      </rPr>
      <t>Målning</t>
    </r>
    <r>
      <rPr>
        <sz val="11"/>
        <color theme="1"/>
        <rFont val="Corbel"/>
        <family val="2"/>
      </rPr>
      <t xml:space="preserve"> av dörr, exkl. färg, 1x2.5m (1 sida), </t>
    </r>
    <r>
      <rPr>
        <sz val="10"/>
        <color theme="1"/>
        <rFont val="Corbel"/>
        <family val="2"/>
      </rPr>
      <t>inkl. plastning</t>
    </r>
  </si>
  <si>
    <r>
      <rPr>
        <b/>
        <sz val="11"/>
        <color theme="1"/>
        <rFont val="Corbel"/>
        <family val="2"/>
      </rPr>
      <t>Färg</t>
    </r>
    <r>
      <rPr>
        <sz val="11"/>
        <color theme="1"/>
        <rFont val="Corbel"/>
        <family val="2"/>
      </rPr>
      <t xml:space="preserve">, inköp, </t>
    </r>
    <r>
      <rPr>
        <sz val="10"/>
        <color theme="1"/>
        <rFont val="Corbel"/>
        <family val="2"/>
      </rPr>
      <t>Kulör eller vit, 2 strykningar, per löpmeter</t>
    </r>
  </si>
  <si>
    <r>
      <rPr>
        <b/>
        <sz val="11"/>
        <color theme="1"/>
        <rFont val="Corbel"/>
        <family val="2"/>
      </rPr>
      <t xml:space="preserve">Displayvägg, </t>
    </r>
    <r>
      <rPr>
        <sz val="11"/>
        <color theme="1"/>
        <rFont val="Corbel"/>
        <family val="2"/>
      </rPr>
      <t>2.25m hög med 1.20 x 0.95 expo.yta</t>
    </r>
  </si>
  <si>
    <t>18210/18212</t>
  </si>
  <si>
    <t>18200/-02/04</t>
  </si>
  <si>
    <t>MONTERSERVICE - BESTÄLLNINGSBLANKETT</t>
  </si>
  <si>
    <t>Kundnr (Intern notering)</t>
  </si>
  <si>
    <t>Ordernr. (intern not.)</t>
  </si>
  <si>
    <t>Sista inlämningsdag:</t>
  </si>
  <si>
    <t>Betalare (bolag):</t>
  </si>
  <si>
    <t>Fakuraadress:</t>
  </si>
  <si>
    <t>Referens/märkning:</t>
  </si>
  <si>
    <t>Mobilnr/Direktnr:</t>
  </si>
  <si>
    <t>Kontakt:</t>
  </si>
  <si>
    <t>Postnr.</t>
  </si>
  <si>
    <t>Summering av order</t>
  </si>
  <si>
    <t>Hyr &amp; Köpmattor</t>
  </si>
  <si>
    <t>Artikel</t>
  </si>
  <si>
    <t>SEK exkl. moms</t>
  </si>
  <si>
    <t>TILLSTÅND ÖVRIGT</t>
  </si>
  <si>
    <r>
      <rPr>
        <b/>
        <sz val="11"/>
        <color theme="1"/>
        <rFont val="Corbel"/>
        <family val="2"/>
      </rPr>
      <t>Höjdbyggnadstillstånd,</t>
    </r>
    <r>
      <rPr>
        <sz val="11"/>
        <color theme="1"/>
        <rFont val="Corbel"/>
        <family val="2"/>
      </rPr>
      <t xml:space="preserve"> budskap över 2.5m</t>
    </r>
  </si>
  <si>
    <t xml:space="preserve">BORD </t>
  </si>
  <si>
    <t>Bord</t>
  </si>
  <si>
    <t>Diskar</t>
  </si>
  <si>
    <t>Stolar, Soffor &amp; Fåtöljer</t>
  </si>
  <si>
    <t>ÖVRIG MONTERUTRUSTNING</t>
  </si>
  <si>
    <t>Övrig monterutrustning</t>
  </si>
  <si>
    <t>Vajerpunkter, truss &amp; belysning</t>
  </si>
  <si>
    <t>AV-Teknik</t>
  </si>
  <si>
    <t>Byggnation</t>
  </si>
  <si>
    <t>Målning</t>
  </si>
  <si>
    <t>Vatten &amp; Avlopp</t>
  </si>
  <si>
    <t>Elektriska installationer</t>
  </si>
  <si>
    <t>Truck &amp; Godstjänster</t>
  </si>
  <si>
    <t>Övriga tjänster</t>
  </si>
  <si>
    <t>Skador &amp; återställning</t>
  </si>
  <si>
    <t>Tillstånd &amp; övrigt</t>
  </si>
  <si>
    <t>Övriga önskemål</t>
  </si>
  <si>
    <t>Summa  SEK, exkl moms</t>
  </si>
  <si>
    <t>Moms 25%</t>
  </si>
  <si>
    <t>Kundnr.</t>
  </si>
  <si>
    <t>Ordernr.</t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</si>
  <si>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"Duni Evolin", 240cm</t>
    </r>
  </si>
  <si>
    <r>
      <rPr>
        <b/>
        <sz val="11"/>
        <color theme="1"/>
        <rFont val="Corbel"/>
        <family val="2"/>
      </rPr>
      <t>Duk</t>
    </r>
    <r>
      <rPr>
        <sz val="11"/>
        <color theme="1"/>
        <rFont val="Corbel"/>
        <family val="2"/>
      </rPr>
      <t>, vit linne 240cm, inkl. tvätt</t>
    </r>
  </si>
  <si>
    <t>Utskrift den</t>
  </si>
  <si>
    <t>ARENAN</t>
  </si>
  <si>
    <t>Denna prislista gäller från 2019-02-01</t>
  </si>
  <si>
    <r>
      <rPr>
        <b/>
        <sz val="11"/>
        <color theme="1"/>
        <rFont val="Corbel"/>
        <family val="2"/>
      </rPr>
      <t xml:space="preserve">Soffa, </t>
    </r>
    <r>
      <rPr>
        <sz val="11"/>
        <color theme="1"/>
        <rFont val="Corbel"/>
        <family val="2"/>
      </rPr>
      <t xml:space="preserve">2-sits, mellangrå </t>
    </r>
  </si>
  <si>
    <t>EFTERBESTÄLLNING</t>
  </si>
  <si>
    <t>Arbetsorder - Monterservice 2019</t>
  </si>
  <si>
    <t>Benämning</t>
  </si>
  <si>
    <t>Artikelnr.</t>
  </si>
  <si>
    <t>Beställare</t>
  </si>
  <si>
    <t>monterservice@conventum.se</t>
  </si>
  <si>
    <t>Denna blankett kan sparas och e-postas till:</t>
  </si>
  <si>
    <t>Beställning av tillbehör &amp; teknik till monter</t>
  </si>
  <si>
    <t>Summering av beställning</t>
  </si>
  <si>
    <t>019-766 4552 (gruppnr.)</t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</si>
  <si>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120cmx70x75cm</t>
    </r>
  </si>
  <si>
    <r>
      <rPr>
        <b/>
        <sz val="11"/>
        <color theme="1"/>
        <rFont val="Arial Nova"/>
        <family val="2"/>
      </rPr>
      <t>Fällbord</t>
    </r>
    <r>
      <rPr>
        <sz val="11"/>
        <color theme="1"/>
        <rFont val="Arial Nova"/>
        <family val="2"/>
      </rPr>
      <t>, 180cmx70x75cm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</si>
  <si>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höjd 110cm 60cm skiva, vit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</si>
  <si>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 110cm DIAM: 80cm, grå plast (fällbart)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</si>
  <si>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svart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</si>
  <si>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 xml:space="preserve">, </t>
    </r>
    <r>
      <rPr>
        <sz val="10"/>
        <color theme="1"/>
        <rFont val="Arial Nova"/>
        <family val="2"/>
      </rPr>
      <t>110cm DIAM: 80cm, med vit strumpa/topp</t>
    </r>
  </si>
  <si>
    <r>
      <rPr>
        <b/>
        <sz val="11"/>
        <color theme="1"/>
        <rFont val="Arial Nova"/>
        <family val="2"/>
      </rPr>
      <t>Ståbord</t>
    </r>
    <r>
      <rPr>
        <sz val="11"/>
        <color theme="1"/>
        <rFont val="Arial Nova"/>
        <family val="2"/>
      </rPr>
      <t>,</t>
    </r>
    <r>
      <rPr>
        <sz val="10"/>
        <color theme="1"/>
        <rFont val="Arial Nova"/>
        <family val="2"/>
      </rPr>
      <t xml:space="preserve"> 110cm DIAM: 80cm, med vit linneduk (inkl. tvätt)</t>
    </r>
  </si>
  <si>
    <r>
      <rPr>
        <b/>
        <sz val="11"/>
        <color theme="1"/>
        <rFont val="Arial Nova"/>
        <family val="2"/>
      </rPr>
      <t>Cafébord</t>
    </r>
    <r>
      <rPr>
        <sz val="11"/>
        <color theme="1"/>
        <rFont val="Arial Nova"/>
        <family val="2"/>
      </rPr>
      <t>, höjd 72cm, vit skiva DIAM: 60cm</t>
    </r>
  </si>
  <si>
    <r>
      <t xml:space="preserve">Soffbord, </t>
    </r>
    <r>
      <rPr>
        <sz val="11"/>
        <color theme="1"/>
        <rFont val="Arial Nova"/>
        <family val="2"/>
      </rPr>
      <t>korg vitt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</si>
  <si>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 Höj och sänkbart (70-110cm)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</si>
  <si>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överdel 30cm till Art. # 14221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</si>
  <si>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180x75cm, hårdplast grått</t>
    </r>
  </si>
  <si>
    <r>
      <rPr>
        <b/>
        <sz val="11"/>
        <color theme="1"/>
        <rFont val="Arial Nova"/>
        <family val="2"/>
      </rPr>
      <t>Bord</t>
    </r>
    <r>
      <rPr>
        <sz val="11"/>
        <color theme="1"/>
        <rFont val="Arial Nova"/>
        <family val="2"/>
      </rPr>
      <t>, soff, 50x50cm, vit,grå,svart mm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</si>
  <si>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"Duni Evolin",svart, 240cm</t>
    </r>
  </si>
  <si>
    <r>
      <rPr>
        <b/>
        <sz val="11"/>
        <color theme="1"/>
        <rFont val="Arial Nova"/>
        <family val="2"/>
      </rPr>
      <t>Duk</t>
    </r>
    <r>
      <rPr>
        <sz val="11"/>
        <color theme="1"/>
        <rFont val="Arial Nova"/>
        <family val="2"/>
      </rPr>
      <t>, vit linne 240cm, inkl. tvätt</t>
    </r>
  </si>
  <si>
    <r>
      <rPr>
        <b/>
        <sz val="11"/>
        <color theme="1"/>
        <rFont val="Arial Nova"/>
        <family val="2"/>
      </rPr>
      <t xml:space="preserve">EK-Disk på hjul </t>
    </r>
    <r>
      <rPr>
        <sz val="11"/>
        <color theme="1"/>
        <rFont val="Arial Nova"/>
        <family val="2"/>
      </rPr>
      <t>1860mm med överdel</t>
    </r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</si>
  <si>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grå plast med klädd sits</t>
    </r>
  </si>
  <si>
    <r>
      <rPr>
        <b/>
        <sz val="11"/>
        <color theme="1"/>
        <rFont val="Arial Nova"/>
        <family val="2"/>
      </rPr>
      <t>Stol</t>
    </r>
    <r>
      <rPr>
        <sz val="11"/>
        <color theme="1"/>
        <rFont val="Arial Nova"/>
        <family val="2"/>
      </rPr>
      <t>, björk, stoppad röd sits</t>
    </r>
  </si>
  <si>
    <r>
      <rPr>
        <b/>
        <sz val="11"/>
        <color theme="1"/>
        <rFont val="Arial Nova"/>
        <family val="2"/>
      </rPr>
      <t>Barpall</t>
    </r>
    <r>
      <rPr>
        <sz val="11"/>
        <color theme="1"/>
        <rFont val="Arial Nova"/>
        <family val="2"/>
      </rPr>
      <t>, Z-underrede eller 4-ben</t>
    </r>
  </si>
  <si>
    <r>
      <rPr>
        <b/>
        <sz val="11"/>
        <color theme="1"/>
        <rFont val="Arial Nova"/>
        <family val="2"/>
      </rPr>
      <t>Barstol</t>
    </r>
    <r>
      <rPr>
        <sz val="11"/>
        <color theme="1"/>
        <rFont val="Arial Nova"/>
        <family val="2"/>
      </rPr>
      <t xml:space="preserve"> med rygg, stoppad sits, svart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</si>
  <si>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snurr, svart</t>
    </r>
  </si>
  <si>
    <r>
      <rPr>
        <b/>
        <sz val="11"/>
        <color theme="1"/>
        <rFont val="Arial Nova"/>
        <family val="2"/>
      </rPr>
      <t>Fåtölj</t>
    </r>
    <r>
      <rPr>
        <sz val="11"/>
        <color theme="1"/>
        <rFont val="Arial Nova"/>
        <family val="2"/>
      </rPr>
      <t>, svart, skinn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</si>
  <si>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 xml:space="preserve">2-sits, mörkgrå </t>
    </r>
  </si>
  <si>
    <r>
      <rPr>
        <b/>
        <sz val="11"/>
        <color theme="1"/>
        <rFont val="Arial Nova"/>
        <family val="2"/>
      </rPr>
      <t xml:space="preserve">Soffa, </t>
    </r>
    <r>
      <rPr>
        <sz val="11"/>
        <color theme="1"/>
        <rFont val="Arial Nova"/>
        <family val="2"/>
      </rPr>
      <t xml:space="preserve">2-sits, mellangrå </t>
    </r>
  </si>
  <si>
    <r>
      <rPr>
        <b/>
        <sz val="11"/>
        <color theme="1"/>
        <rFont val="Arial Nova"/>
        <family val="2"/>
      </rPr>
      <t>Broschyrställ</t>
    </r>
    <r>
      <rPr>
        <sz val="11"/>
        <color theme="1"/>
        <rFont val="Arial Nova"/>
        <family val="2"/>
      </rPr>
      <t>, Tower</t>
    </r>
  </si>
  <si>
    <r>
      <rPr>
        <b/>
        <sz val="11"/>
        <color theme="1"/>
        <rFont val="Arial Nova"/>
        <family val="2"/>
      </rPr>
      <t>Liten kyl</t>
    </r>
    <r>
      <rPr>
        <sz val="11"/>
        <color theme="1"/>
        <rFont val="Arial Nova"/>
        <family val="2"/>
      </rPr>
      <t xml:space="preserve">, 100liter med frysfack </t>
    </r>
    <r>
      <rPr>
        <sz val="10"/>
        <color theme="1"/>
        <rFont val="Arial Nova"/>
        <family val="2"/>
      </rPr>
      <t>(design som "Marshallåda")</t>
    </r>
  </si>
  <si>
    <r>
      <t xml:space="preserve">Cooler, 50 liter </t>
    </r>
    <r>
      <rPr>
        <sz val="11"/>
        <color theme="1"/>
        <rFont val="Arial Nova"/>
        <family val="2"/>
      </rPr>
      <t>(rymmert c:a 85st. 33cl.-burkar</t>
    </r>
  </si>
  <si>
    <r>
      <rPr>
        <b/>
        <sz val="11"/>
        <color theme="1"/>
        <rFont val="Arial Nova"/>
        <family val="2"/>
      </rPr>
      <t>Bokhylla</t>
    </r>
    <r>
      <rPr>
        <sz val="11"/>
        <color theme="1"/>
        <rFont val="Arial Nova"/>
        <family val="2"/>
      </rPr>
      <t>, vit,147*147*39</t>
    </r>
  </si>
  <si>
    <r>
      <t>Bokhylla,</t>
    </r>
    <r>
      <rPr>
        <sz val="11"/>
        <color theme="1"/>
        <rFont val="Arial Nova"/>
        <family val="2"/>
      </rPr>
      <t xml:space="preserve"> vit, 147*77*39</t>
    </r>
  </si>
  <si>
    <r>
      <rPr>
        <b/>
        <sz val="11"/>
        <color theme="1"/>
        <rFont val="Arial Nova"/>
        <family val="2"/>
      </rPr>
      <t>LED, Ljusramp</t>
    </r>
    <r>
      <rPr>
        <sz val="11"/>
        <color theme="1"/>
        <rFont val="Arial Nova"/>
        <family val="2"/>
      </rPr>
      <t>, RGB-färger (uplight/downlight)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</si>
  <si>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(endagshyra)</t>
    </r>
  </si>
  <si>
    <r>
      <rPr>
        <b/>
        <sz val="10"/>
        <color theme="1"/>
        <rFont val="Arial Nova"/>
        <family val="2"/>
      </rPr>
      <t>Lap-top</t>
    </r>
    <r>
      <rPr>
        <sz val="10"/>
        <color theme="1"/>
        <rFont val="Arial Nova"/>
        <family val="2"/>
      </rPr>
      <t>, Win 10, Office 365 (flerdagshyra)</t>
    </r>
  </si>
  <si>
    <r>
      <rPr>
        <b/>
        <sz val="10"/>
        <color theme="1"/>
        <rFont val="Arial Nova"/>
        <family val="2"/>
      </rPr>
      <t>TV, PLATT SKÄRM 55"</t>
    </r>
    <r>
      <rPr>
        <sz val="10"/>
        <color theme="1"/>
        <rFont val="Arial Nova"/>
        <family val="2"/>
      </rPr>
      <t xml:space="preserve">- </t>
    </r>
    <r>
      <rPr>
        <sz val="9"/>
        <color theme="1"/>
        <rFont val="Arial Nova"/>
        <family val="2"/>
      </rPr>
      <t xml:space="preserve">rullstativ H 186cm), </t>
    </r>
    <r>
      <rPr>
        <sz val="8"/>
        <color theme="1"/>
        <rFont val="Arial Nova"/>
        <family val="2"/>
      </rPr>
      <t>Ink. Kablar (endagshyra)</t>
    </r>
  </si>
  <si>
    <r>
      <t xml:space="preserve">Internetuppkoppling, </t>
    </r>
    <r>
      <rPr>
        <sz val="11"/>
        <color theme="1"/>
        <rFont val="Arial Nova"/>
        <family val="2"/>
      </rPr>
      <t xml:space="preserve">fast lina </t>
    </r>
  </si>
  <si>
    <r>
      <rPr>
        <b/>
        <sz val="11"/>
        <color theme="1"/>
        <rFont val="Arial Nova"/>
        <family val="2"/>
      </rPr>
      <t>Förlängningssladd</t>
    </r>
    <r>
      <rPr>
        <sz val="11"/>
        <color theme="1"/>
        <rFont val="Arial Nova"/>
        <family val="2"/>
      </rPr>
      <t>, max 5m</t>
    </r>
  </si>
  <si>
    <t>Mailfaktura/adress @</t>
  </si>
  <si>
    <t>Postadress:</t>
  </si>
  <si>
    <t>Summa  SEK, inkl. moms</t>
  </si>
  <si>
    <t xml:space="preserve"> 20% + under inflytt</t>
  </si>
  <si>
    <t>Kongress/Konferenshus</t>
  </si>
  <si>
    <t>BELYSNING</t>
  </si>
  <si>
    <t>Sista dag för beställning är:</t>
  </si>
  <si>
    <t>Med reservation för prisförändringar i linje med KPI.</t>
  </si>
  <si>
    <t>ALL FAKTURERING SKER VIA E-POST</t>
  </si>
  <si>
    <t>Alternativa betalningsmetoder till faktura - meddela i mail om detta önskas.</t>
  </si>
  <si>
    <t>Om ni önskar detta, ange i rutan för fakturaadress eller övriga önskemål</t>
  </si>
  <si>
    <r>
      <rPr>
        <b/>
        <sz val="11"/>
        <color theme="1"/>
        <rFont val="Arial Nova"/>
        <family val="2"/>
      </rPr>
      <t>Barpall,</t>
    </r>
    <r>
      <rPr>
        <sz val="11"/>
        <color theme="1"/>
        <rFont val="Arial Nova"/>
        <family val="2"/>
      </rPr>
      <t xml:space="preserve"> svart, trä</t>
    </r>
  </si>
  <si>
    <t>Fakturaadress:</t>
  </si>
  <si>
    <r>
      <rPr>
        <b/>
        <sz val="10"/>
        <color theme="1"/>
        <rFont val="Arial Nova"/>
        <family val="2"/>
      </rPr>
      <t xml:space="preserve">TV, PLATT SKÄRM 85" </t>
    </r>
    <r>
      <rPr>
        <sz val="10"/>
        <color theme="1"/>
        <rFont val="Arial Nova"/>
        <family val="2"/>
      </rPr>
      <t>- Stativ på tross/platta, svart strumpa, kablar</t>
    </r>
  </si>
  <si>
    <r>
      <rPr>
        <b/>
        <sz val="11"/>
        <color theme="1"/>
        <rFont val="Arial Nova"/>
        <family val="2"/>
      </rPr>
      <t>Växt</t>
    </r>
    <r>
      <rPr>
        <sz val="11"/>
        <color theme="1"/>
        <rFont val="Arial Nova"/>
        <family val="2"/>
      </rPr>
      <t>, levande inkl. kruka</t>
    </r>
  </si>
  <si>
    <t>Därefter 20% påslag på ordinarie pris</t>
  </si>
  <si>
    <t>och 30% påslag under inflytt.</t>
  </si>
  <si>
    <r>
      <t xml:space="preserve">Vid beställning gjord efter sista beställningsdatum tillkommer ett påslag om </t>
    </r>
    <r>
      <rPr>
        <b/>
        <sz val="11"/>
        <color rgb="FFFF0000"/>
        <rFont val="Arial Nova"/>
        <family val="2"/>
      </rPr>
      <t>20%.</t>
    </r>
  </si>
  <si>
    <r>
      <t xml:space="preserve">Vid beställning gjord under inflytt tillkommer ett påslag om </t>
    </r>
    <r>
      <rPr>
        <b/>
        <sz val="11"/>
        <color rgb="FFFF0000"/>
        <rFont val="Arial Nova"/>
        <family val="2"/>
      </rPr>
      <t>30%.</t>
    </r>
  </si>
  <si>
    <t>Org. nummer</t>
  </si>
  <si>
    <t>GLN/PEPPOL</t>
  </si>
  <si>
    <t>Vi accepterar även betalning med kort på plats, alt. Skicka en Payment Link per mail.</t>
  </si>
  <si>
    <t>PROJEKTNR (Conventum)</t>
  </si>
  <si>
    <r>
      <rPr>
        <b/>
        <sz val="11"/>
        <color theme="1"/>
        <rFont val="Arial Nova"/>
        <family val="2"/>
      </rPr>
      <t>Disk</t>
    </r>
    <r>
      <rPr>
        <sz val="11"/>
        <color theme="1"/>
        <rFont val="Arial Nova"/>
        <family val="2"/>
      </rPr>
      <t>, vit 8780mm (h) x 9800mm (b)</t>
    </r>
  </si>
  <si>
    <r>
      <rPr>
        <b/>
        <sz val="11"/>
        <color theme="1"/>
        <rFont val="Arial Nova"/>
        <family val="2"/>
      </rPr>
      <t>Soffbord</t>
    </r>
    <r>
      <rPr>
        <sz val="11"/>
        <color theme="1"/>
        <rFont val="Arial Nova"/>
        <family val="2"/>
      </rPr>
      <t>, EK-faner med metallunderrede</t>
    </r>
    <r>
      <rPr>
        <sz val="10"/>
        <color theme="1"/>
        <rFont val="Arial Nova"/>
        <family val="2"/>
      </rPr>
      <t xml:space="preserve"> DIAM:80cm</t>
    </r>
  </si>
  <si>
    <t>CAMPUSMÄSSAN 28/1 2026</t>
  </si>
  <si>
    <r>
      <rPr>
        <b/>
        <sz val="11"/>
        <color theme="1"/>
        <rFont val="Arial Nova"/>
        <family val="2"/>
      </rPr>
      <t>Matta</t>
    </r>
    <r>
      <rPr>
        <sz val="11"/>
        <color theme="1"/>
        <rFont val="Arial Nova"/>
        <family val="2"/>
      </rPr>
      <t>, (hyr) mörkgrå/antracit - ingår i monterpris</t>
    </r>
  </si>
  <si>
    <r>
      <rPr>
        <b/>
        <sz val="11"/>
        <color theme="1"/>
        <rFont val="Arial Nova"/>
        <family val="2"/>
      </rPr>
      <t>Eluttag</t>
    </r>
    <r>
      <rPr>
        <sz val="11"/>
        <color theme="1"/>
        <rFont val="Arial Nova"/>
        <family val="2"/>
      </rPr>
      <t xml:space="preserve">, 10A, 230V, </t>
    </r>
    <r>
      <rPr>
        <b/>
        <sz val="11"/>
        <color theme="1"/>
        <rFont val="Arial Nova"/>
        <family val="2"/>
      </rPr>
      <t xml:space="preserve">1st. Ingår </t>
    </r>
    <r>
      <rPr>
        <sz val="11"/>
        <color theme="1"/>
        <rFont val="Arial Nova"/>
        <family val="2"/>
      </rPr>
      <t>i monterpris</t>
    </r>
  </si>
  <si>
    <r>
      <t xml:space="preserve">Denna prislista gäller från </t>
    </r>
    <r>
      <rPr>
        <b/>
        <i/>
        <sz val="11"/>
        <color theme="1"/>
        <rFont val="Arial Nova"/>
        <family val="2"/>
      </rPr>
      <t xml:space="preserve">2025-11-11 </t>
    </r>
    <r>
      <rPr>
        <i/>
        <sz val="11"/>
        <color theme="1"/>
        <rFont val="Arial Nova"/>
        <family val="2"/>
      </rPr>
      <t>och tillsvidare.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</si>
</sst>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_ ;\-#,##0\ 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i/>
      <sz val="10"/>
      <color theme="1"/>
      <name val="Corbel"/>
      <family val="2"/>
    </font>
    <font>
      <sz val="10"/>
      <color theme="1"/>
      <name val="Corbel"/>
      <family val="2"/>
    </font>
    <font>
      <sz val="8"/>
      <color theme="1"/>
      <name val="Corbel"/>
      <family val="2"/>
    </font>
    <font>
      <i/>
      <sz val="9"/>
      <color theme="1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sz val="9"/>
      <color theme="1"/>
      <name val="Corbel"/>
      <family val="2"/>
    </font>
    <font>
      <u/>
      <sz val="11"/>
      <color theme="10"/>
      <name val="Corbel"/>
      <family val="2"/>
    </font>
    <font>
      <b/>
      <i/>
      <sz val="10"/>
      <color theme="1"/>
      <name val="Corbel"/>
      <family val="2"/>
    </font>
    <font>
      <b/>
      <i/>
      <sz val="14"/>
      <color theme="1"/>
      <name val="Corbel"/>
      <family val="2"/>
    </font>
    <font>
      <b/>
      <i/>
      <sz val="12"/>
      <color theme="1"/>
      <name val="Corbel"/>
      <family val="2"/>
    </font>
    <font>
      <i/>
      <sz val="11"/>
      <color theme="1"/>
      <name val="Corbel"/>
      <family val="2"/>
    </font>
    <font>
      <b/>
      <i/>
      <sz val="11"/>
      <color theme="1"/>
      <name val="Corbel"/>
      <family val="2"/>
    </font>
    <font>
      <sz val="11"/>
      <color theme="0"/>
      <name val="Corbel"/>
      <family val="2"/>
    </font>
    <font>
      <b/>
      <sz val="11"/>
      <color theme="0"/>
      <name val="Corbel"/>
      <family val="2"/>
    </font>
    <font>
      <i/>
      <sz val="11"/>
      <color theme="0"/>
      <name val="Corbel"/>
      <family val="2"/>
    </font>
    <font>
      <b/>
      <sz val="10"/>
      <color theme="0"/>
      <name val="Corbel"/>
      <family val="2"/>
    </font>
    <font>
      <b/>
      <sz val="12"/>
      <color theme="0"/>
      <name val="Corbel"/>
      <family val="2"/>
    </font>
    <font>
      <b/>
      <sz val="9"/>
      <color theme="1"/>
      <name val="Corbe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i/>
      <sz val="11"/>
      <color theme="1"/>
      <name val="Arial Nova"/>
      <family val="2"/>
    </font>
    <font>
      <u/>
      <sz val="11"/>
      <color theme="10"/>
      <name val="Arial Nova"/>
      <family val="2"/>
    </font>
    <font>
      <i/>
      <sz val="10"/>
      <color theme="1"/>
      <name val="Arial Nova"/>
      <family val="2"/>
    </font>
    <font>
      <b/>
      <sz val="11"/>
      <color theme="0"/>
      <name val="Arial Nova"/>
      <family val="2"/>
    </font>
    <font>
      <b/>
      <i/>
      <sz val="9"/>
      <color theme="1"/>
      <name val="Arial Nova"/>
      <family val="2"/>
    </font>
    <font>
      <b/>
      <i/>
      <sz val="11"/>
      <color theme="0"/>
      <name val="Arial Nova"/>
      <family val="2"/>
    </font>
    <font>
      <b/>
      <sz val="10"/>
      <color theme="1"/>
      <name val="Arial Nova"/>
      <family val="2"/>
    </font>
    <font>
      <i/>
      <sz val="11"/>
      <color theme="1"/>
      <name val="Arial Nova"/>
      <family val="2"/>
    </font>
    <font>
      <sz val="12"/>
      <color theme="1"/>
      <name val="Arial Nova"/>
      <family val="2"/>
    </font>
    <font>
      <sz val="10"/>
      <color theme="1"/>
      <name val="Arial Nova"/>
      <family val="2"/>
    </font>
    <font>
      <sz val="8"/>
      <color theme="1"/>
      <name val="Arial Nova"/>
      <family val="2"/>
    </font>
    <font>
      <sz val="9"/>
      <color theme="1"/>
      <name val="Arial Nova"/>
      <family val="2"/>
    </font>
    <font>
      <b/>
      <i/>
      <sz val="10"/>
      <color theme="1"/>
      <name val="Arial Nova"/>
      <family val="2"/>
    </font>
    <font>
      <b/>
      <i/>
      <sz val="12"/>
      <color theme="1"/>
      <name val="Arial Nova"/>
      <family val="2"/>
    </font>
    <font>
      <sz val="11"/>
      <color theme="0"/>
      <name val="Arial Nova"/>
      <family val="2"/>
    </font>
    <font>
      <sz val="9"/>
      <name val="Arial Nova"/>
      <family val="2"/>
    </font>
    <font>
      <sz val="10"/>
      <color theme="0"/>
      <name val="Arial Nova"/>
      <family val="2"/>
    </font>
    <font>
      <b/>
      <sz val="10"/>
      <color rgb="FFFF0000"/>
      <name val="Arial Nova"/>
      <family val="2"/>
    </font>
    <font>
      <b/>
      <sz val="11"/>
      <color rgb="FFFF0000"/>
      <name val="Arial Nova"/>
      <family val="2"/>
    </font>
    <font>
      <sz val="11"/>
      <color theme="1"/>
      <name val="Aptos Display"/>
      <family val="2"/>
    </font>
    <font>
      <sz val="11"/>
      <color theme="1"/>
      <name val="Aptos"/>
      <family val="2"/>
    </font>
    <font>
      <sz val="11"/>
      <color theme="1"/>
      <name val="Aptos Black"/>
      <family val="2"/>
    </font>
    <font>
      <b/>
      <i/>
      <sz val="12"/>
      <color theme="4" tint="-0.249977111117893"/>
      <name val="Arial Nova"/>
      <family val="2"/>
    </font>
    <font>
      <sz val="11"/>
      <color theme="4" tint="-0.249977111117893"/>
      <name val="Arial Nova"/>
      <family val="2"/>
    </font>
    <font>
      <b/>
      <i/>
      <sz val="11"/>
      <color theme="4" tint="-0.249977111117893"/>
      <name val="Arial Nova"/>
      <family val="2"/>
    </font>
    <font>
      <sz val="11"/>
      <color theme="1"/>
      <name val="Arial Nova"/>
      <family val="2"/>
    </font>
    <font>
      <u/>
      <sz val="8"/>
      <color theme="10"/>
      <name val="Calibri"/>
      <family val="2"/>
      <scheme val="minor"/>
    </font>
    <font>
      <sz val="8"/>
      <color theme="1"/>
      <name val="Aptos Narrow"/>
      <family val="2"/>
    </font>
    <font>
      <b/>
      <sz val="16"/>
      <color theme="1"/>
      <name val="Arial Nov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 style="thin">
        <color theme="0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2" tint="-0.249977111117893"/>
      </bottom>
      <diagonal/>
    </border>
    <border>
      <left/>
      <right style="thin">
        <color theme="0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249977111117893"/>
      </right>
      <top style="thin">
        <color theme="2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/>
      <top style="medium">
        <color theme="1" tint="0.499984740745262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theme="1" tint="0.499984740745262"/>
      </top>
      <bottom style="thin">
        <color theme="2" tint="-0.249977111117893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9">
    <xf numFmtId="0" fontId="0" fillId="0" borderId="0" xfId="0"/>
    <xf numFmtId="0" fontId="1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/>
    <xf numFmtId="164" fontId="6" fillId="2" borderId="3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16" fillId="2" borderId="0" xfId="0" applyFont="1" applyFill="1"/>
    <xf numFmtId="164" fontId="3" fillId="2" borderId="7" xfId="1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5" fontId="18" fillId="2" borderId="7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/>
    <xf numFmtId="0" fontId="19" fillId="2" borderId="3" xfId="0" applyFont="1" applyFill="1" applyBorder="1" applyAlignment="1">
      <alignment horizontal="center" vertical="center"/>
    </xf>
    <xf numFmtId="164" fontId="19" fillId="2" borderId="3" xfId="1" applyNumberFormat="1" applyFont="1" applyFill="1" applyBorder="1"/>
    <xf numFmtId="164" fontId="19" fillId="2" borderId="3" xfId="1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65" fontId="19" fillId="2" borderId="7" xfId="1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0" xfId="0" applyFont="1" applyBorder="1"/>
    <xf numFmtId="0" fontId="24" fillId="0" borderId="10" xfId="0" applyFont="1" applyBorder="1"/>
    <xf numFmtId="0" fontId="26" fillId="0" borderId="0" xfId="0" applyFont="1"/>
    <xf numFmtId="0" fontId="28" fillId="3" borderId="0" xfId="0" applyFont="1" applyFill="1" applyAlignment="1">
      <alignment horizont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quotePrefix="1" applyFont="1"/>
    <xf numFmtId="0" fontId="31" fillId="0" borderId="0" xfId="0" applyFont="1"/>
    <xf numFmtId="0" fontId="33" fillId="2" borderId="11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30" fillId="0" borderId="0" xfId="2" applyFont="1" applyAlignment="1"/>
    <xf numFmtId="0" fontId="28" fillId="0" borderId="3" xfId="0" applyFont="1" applyBorder="1" applyAlignment="1">
      <alignment horizontal="center" vertical="center" wrapText="1"/>
    </xf>
    <xf numFmtId="164" fontId="27" fillId="0" borderId="3" xfId="1" applyNumberFormat="1" applyFont="1" applyBorder="1"/>
    <xf numFmtId="0" fontId="28" fillId="5" borderId="3" xfId="0" applyFont="1" applyFill="1" applyBorder="1" applyAlignment="1">
      <alignment horizontal="center" vertical="center"/>
    </xf>
    <xf numFmtId="164" fontId="38" fillId="0" borderId="3" xfId="1" applyNumberFormat="1" applyFont="1" applyBorder="1" applyAlignment="1">
      <alignment horizontal="center" vertical="center"/>
    </xf>
    <xf numFmtId="164" fontId="27" fillId="0" borderId="3" xfId="1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2" borderId="3" xfId="0" applyFont="1" applyFill="1" applyBorder="1" applyAlignment="1">
      <alignment horizontal="center" vertical="center" wrapText="1"/>
    </xf>
    <xf numFmtId="164" fontId="27" fillId="2" borderId="3" xfId="1" applyNumberFormat="1" applyFont="1" applyFill="1" applyBorder="1" applyAlignment="1">
      <alignment horizontal="center" vertical="center"/>
    </xf>
    <xf numFmtId="164" fontId="38" fillId="2" borderId="3" xfId="1" applyNumberFormat="1" applyFont="1" applyFill="1" applyBorder="1" applyAlignment="1">
      <alignment horizontal="center" vertical="center"/>
    </xf>
    <xf numFmtId="0" fontId="28" fillId="7" borderId="0" xfId="0" applyFont="1" applyFill="1" applyAlignment="1">
      <alignment horizontal="center"/>
    </xf>
    <xf numFmtId="0" fontId="28" fillId="2" borderId="25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0" xfId="0" applyFont="1" applyFill="1"/>
    <xf numFmtId="0" fontId="38" fillId="0" borderId="3" xfId="0" applyFont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3" fontId="28" fillId="5" borderId="3" xfId="0" applyNumberFormat="1" applyFont="1" applyFill="1" applyBorder="1" applyAlignment="1">
      <alignment wrapText="1"/>
    </xf>
    <xf numFmtId="164" fontId="38" fillId="5" borderId="3" xfId="1" applyNumberFormat="1" applyFont="1" applyFill="1" applyBorder="1" applyAlignment="1">
      <alignment horizontal="center" vertical="center"/>
    </xf>
    <xf numFmtId="1" fontId="28" fillId="5" borderId="3" xfId="0" applyNumberFormat="1" applyFont="1" applyFill="1" applyBorder="1" applyAlignment="1">
      <alignment horizontal="center" vertical="center"/>
    </xf>
    <xf numFmtId="0" fontId="36" fillId="0" borderId="0" xfId="0" applyFont="1"/>
    <xf numFmtId="0" fontId="41" fillId="0" borderId="3" xfId="0" applyFont="1" applyBorder="1" applyAlignment="1">
      <alignment horizontal="right" vertical="center"/>
    </xf>
    <xf numFmtId="0" fontId="41" fillId="0" borderId="3" xfId="0" applyFont="1" applyBorder="1" applyAlignment="1">
      <alignment horizontal="right"/>
    </xf>
    <xf numFmtId="0" fontId="43" fillId="0" borderId="0" xfId="0" quotePrefix="1" applyFont="1"/>
    <xf numFmtId="0" fontId="43" fillId="0" borderId="0" xfId="0" applyFont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164" fontId="27" fillId="0" borderId="18" xfId="1" applyNumberFormat="1" applyFont="1" applyBorder="1" applyAlignment="1">
      <alignment horizontal="center" vertical="center"/>
    </xf>
    <xf numFmtId="164" fontId="32" fillId="2" borderId="0" xfId="1" applyNumberFormat="1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2" borderId="47" xfId="0" applyFont="1" applyFill="1" applyBorder="1" applyAlignment="1">
      <alignment horizontal="center" vertical="center" wrapText="1"/>
    </xf>
    <xf numFmtId="164" fontId="32" fillId="2" borderId="48" xfId="1" applyNumberFormat="1" applyFont="1" applyFill="1" applyBorder="1" applyAlignment="1">
      <alignment horizontal="center" vertical="center"/>
    </xf>
    <xf numFmtId="0" fontId="43" fillId="2" borderId="48" xfId="0" applyFont="1" applyFill="1" applyBorder="1" applyAlignment="1">
      <alignment horizontal="center" vertical="center"/>
    </xf>
    <xf numFmtId="164" fontId="45" fillId="2" borderId="49" xfId="1" applyNumberFormat="1" applyFont="1" applyFill="1" applyBorder="1" applyAlignment="1">
      <alignment horizontal="center" vertical="center"/>
    </xf>
    <xf numFmtId="0" fontId="43" fillId="2" borderId="50" xfId="0" applyFont="1" applyFill="1" applyBorder="1" applyAlignment="1">
      <alignment horizontal="center" vertical="center" wrapText="1"/>
    </xf>
    <xf numFmtId="164" fontId="45" fillId="2" borderId="51" xfId="1" applyNumberFormat="1" applyFont="1" applyFill="1" applyBorder="1" applyAlignment="1">
      <alignment horizontal="center" vertical="center"/>
    </xf>
    <xf numFmtId="0" fontId="43" fillId="2" borderId="52" xfId="0" applyFont="1" applyFill="1" applyBorder="1" applyAlignment="1">
      <alignment horizontal="center" vertical="center" wrapText="1"/>
    </xf>
    <xf numFmtId="164" fontId="32" fillId="2" borderId="53" xfId="1" applyNumberFormat="1" applyFont="1" applyFill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164" fontId="45" fillId="2" borderId="54" xfId="1" applyNumberFormat="1" applyFont="1" applyFill="1" applyBorder="1" applyAlignment="1">
      <alignment horizontal="center" vertical="center"/>
    </xf>
    <xf numFmtId="14" fontId="46" fillId="0" borderId="0" xfId="0" applyNumberFormat="1" applyFont="1"/>
    <xf numFmtId="0" fontId="48" fillId="0" borderId="0" xfId="0" applyFont="1"/>
    <xf numFmtId="0" fontId="50" fillId="0" borderId="0" xfId="0" applyFont="1"/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27" fillId="2" borderId="24" xfId="0" applyFont="1" applyFill="1" applyBorder="1" applyAlignment="1">
      <alignment horizontal="center" vertical="center"/>
    </xf>
    <xf numFmtId="0" fontId="54" fillId="0" borderId="0" xfId="0" applyFont="1"/>
    <xf numFmtId="0" fontId="57" fillId="2" borderId="9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9" fillId="0" borderId="3" xfId="0" applyFont="1" applyBorder="1" applyAlignment="1">
      <alignment horizontal="right"/>
    </xf>
    <xf numFmtId="0" fontId="28" fillId="4" borderId="59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14" fontId="32" fillId="6" borderId="39" xfId="0" applyNumberFormat="1" applyFont="1" applyFill="1" applyBorder="1" applyAlignment="1">
      <alignment horizontal="center"/>
    </xf>
    <xf numFmtId="14" fontId="32" fillId="6" borderId="0" xfId="0" applyNumberFormat="1" applyFont="1" applyFill="1" applyAlignment="1">
      <alignment horizontal="center"/>
    </xf>
    <xf numFmtId="14" fontId="32" fillId="6" borderId="40" xfId="0" applyNumberFormat="1" applyFont="1" applyFill="1" applyBorder="1" applyAlignment="1">
      <alignment horizontal="center"/>
    </xf>
    <xf numFmtId="0" fontId="41" fillId="0" borderId="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1" fontId="49" fillId="5" borderId="4" xfId="0" applyNumberFormat="1" applyFont="1" applyFill="1" applyBorder="1" applyAlignment="1">
      <alignment horizontal="left" vertical="center"/>
    </xf>
    <xf numFmtId="1" fontId="49" fillId="5" borderId="7" xfId="0" applyNumberFormat="1" applyFont="1" applyFill="1" applyBorder="1" applyAlignment="1">
      <alignment horizontal="left" vertical="center"/>
    </xf>
    <xf numFmtId="1" fontId="49" fillId="5" borderId="5" xfId="0" applyNumberFormat="1" applyFont="1" applyFill="1" applyBorder="1" applyAlignment="1">
      <alignment horizontal="left" vertical="center"/>
    </xf>
    <xf numFmtId="0" fontId="41" fillId="0" borderId="4" xfId="0" applyFont="1" applyBorder="1" applyAlignment="1">
      <alignment horizontal="right" vertical="center"/>
    </xf>
    <xf numFmtId="0" fontId="41" fillId="0" borderId="5" xfId="0" applyFont="1" applyBorder="1" applyAlignment="1">
      <alignment horizontal="right" vertical="center"/>
    </xf>
    <xf numFmtId="0" fontId="55" fillId="5" borderId="4" xfId="2" applyFont="1" applyFill="1" applyBorder="1" applyAlignment="1">
      <alignment horizontal="left" vertical="center"/>
    </xf>
    <xf numFmtId="0" fontId="56" fillId="5" borderId="7" xfId="0" applyFont="1" applyFill="1" applyBorder="1" applyAlignment="1">
      <alignment horizontal="left" vertical="center"/>
    </xf>
    <xf numFmtId="0" fontId="56" fillId="5" borderId="5" xfId="0" applyFont="1" applyFill="1" applyBorder="1" applyAlignment="1">
      <alignment horizontal="left" vertical="center"/>
    </xf>
    <xf numFmtId="0" fontId="38" fillId="5" borderId="4" xfId="0" applyFont="1" applyFill="1" applyBorder="1" applyAlignment="1">
      <alignment horizontal="left" vertical="center"/>
    </xf>
    <xf numFmtId="0" fontId="38" fillId="5" borderId="7" xfId="0" applyFont="1" applyFill="1" applyBorder="1" applyAlignment="1">
      <alignment horizontal="left" vertical="center"/>
    </xf>
    <xf numFmtId="0" fontId="38" fillId="5" borderId="5" xfId="0" applyFont="1" applyFill="1" applyBorder="1" applyAlignment="1">
      <alignment horizontal="left" vertical="center"/>
    </xf>
    <xf numFmtId="0" fontId="27" fillId="5" borderId="3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40" fillId="0" borderId="41" xfId="0" applyFont="1" applyBorder="1" applyAlignment="1">
      <alignment horizontal="left"/>
    </xf>
    <xf numFmtId="0" fontId="40" fillId="0" borderId="42" xfId="0" applyFont="1" applyBorder="1" applyAlignment="1">
      <alignment horizontal="left"/>
    </xf>
    <xf numFmtId="0" fontId="40" fillId="0" borderId="43" xfId="0" applyFont="1" applyBorder="1" applyAlignment="1">
      <alignment horizontal="left"/>
    </xf>
    <xf numFmtId="0" fontId="44" fillId="0" borderId="44" xfId="0" quotePrefix="1" applyFont="1" applyBorder="1" applyAlignment="1">
      <alignment horizontal="left"/>
    </xf>
    <xf numFmtId="0" fontId="44" fillId="0" borderId="45" xfId="0" quotePrefix="1" applyFont="1" applyBorder="1" applyAlignment="1">
      <alignment horizontal="left"/>
    </xf>
    <xf numFmtId="0" fontId="44" fillId="0" borderId="46" xfId="0" quotePrefix="1" applyFont="1" applyBorder="1" applyAlignment="1">
      <alignment horizontal="left"/>
    </xf>
    <xf numFmtId="0" fontId="38" fillId="5" borderId="4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7" fillId="2" borderId="4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3" xfId="0" applyFont="1" applyBorder="1"/>
    <xf numFmtId="0" fontId="27" fillId="0" borderId="3" xfId="0" applyFont="1" applyBorder="1"/>
    <xf numFmtId="0" fontId="28" fillId="0" borderId="33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3" xfId="0" applyFont="1" applyBorder="1" applyAlignment="1">
      <alignment horizontal="left"/>
    </xf>
    <xf numFmtId="0" fontId="37" fillId="3" borderId="3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2" xfId="0" applyFont="1" applyBorder="1" applyAlignment="1">
      <alignment horizontal="right"/>
    </xf>
    <xf numFmtId="16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164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7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/>
    </xf>
    <xf numFmtId="49" fontId="38" fillId="5" borderId="3" xfId="0" applyNumberFormat="1" applyFont="1" applyFill="1" applyBorder="1" applyAlignment="1">
      <alignment horizontal="left" vertical="center"/>
    </xf>
    <xf numFmtId="0" fontId="43" fillId="2" borderId="48" xfId="0" applyFont="1" applyFill="1" applyBorder="1"/>
    <xf numFmtId="0" fontId="43" fillId="2" borderId="0" xfId="0" applyFont="1" applyFill="1"/>
    <xf numFmtId="0" fontId="43" fillId="2" borderId="53" xfId="0" applyFont="1" applyFill="1" applyBorder="1"/>
    <xf numFmtId="0" fontId="28" fillId="0" borderId="18" xfId="0" applyFont="1" applyBorder="1"/>
    <xf numFmtId="0" fontId="35" fillId="5" borderId="9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right" vertical="center"/>
    </xf>
    <xf numFmtId="0" fontId="38" fillId="5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38" fillId="0" borderId="3" xfId="0" applyFont="1" applyBorder="1"/>
    <xf numFmtId="0" fontId="38" fillId="0" borderId="3" xfId="0" applyFont="1" applyBorder="1" applyAlignment="1">
      <alignment horizontal="left" vertical="top"/>
    </xf>
    <xf numFmtId="0" fontId="28" fillId="0" borderId="20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27" fillId="2" borderId="58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8" fillId="0" borderId="3" xfId="0" applyFont="1" applyBorder="1" applyAlignment="1">
      <alignment horizontal="left" vertical="top" wrapText="1"/>
    </xf>
    <xf numFmtId="0" fontId="28" fillId="0" borderId="3" xfId="0" applyFont="1" applyBorder="1" applyAlignment="1">
      <alignment wrapText="1"/>
    </xf>
    <xf numFmtId="0" fontId="54" fillId="0" borderId="19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25" xfId="0" applyFont="1" applyBorder="1" applyAlignment="1">
      <alignment horizontal="center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left" vertical="center"/>
    </xf>
    <xf numFmtId="0" fontId="34" fillId="6" borderId="12" xfId="0" applyFont="1" applyFill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29" fillId="0" borderId="0" xfId="0" applyFont="1"/>
    <xf numFmtId="0" fontId="41" fillId="0" borderId="9" xfId="0" applyFont="1" applyBorder="1" applyAlignment="1">
      <alignment horizontal="right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/>
    </xf>
    <xf numFmtId="0" fontId="3" fillId="2" borderId="0" xfId="0" applyFont="1" applyFill="1"/>
    <xf numFmtId="0" fontId="12" fillId="2" borderId="0" xfId="2" applyFont="1" applyFill="1"/>
    <xf numFmtId="0" fontId="17" fillId="2" borderId="3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3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/>
    </xf>
    <xf numFmtId="164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14" fontId="23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left" vertical="center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jpg"/><Relationship Id="rId18" Type="http://schemas.openxmlformats.org/officeDocument/2006/relationships/image" Target="../media/image24.png"/><Relationship Id="rId26" Type="http://schemas.openxmlformats.org/officeDocument/2006/relationships/image" Target="../media/image32.jpeg"/><Relationship Id="rId3" Type="http://schemas.openxmlformats.org/officeDocument/2006/relationships/image" Target="../media/image9.jpeg"/><Relationship Id="rId21" Type="http://schemas.openxmlformats.org/officeDocument/2006/relationships/image" Target="../media/image27.jpeg"/><Relationship Id="rId7" Type="http://schemas.openxmlformats.org/officeDocument/2006/relationships/image" Target="../media/image13.png"/><Relationship Id="rId12" Type="http://schemas.openxmlformats.org/officeDocument/2006/relationships/image" Target="../media/image18.jpeg"/><Relationship Id="rId17" Type="http://schemas.openxmlformats.org/officeDocument/2006/relationships/image" Target="../media/image23.jpg"/><Relationship Id="rId25" Type="http://schemas.openxmlformats.org/officeDocument/2006/relationships/image" Target="../media/image31.jpeg"/><Relationship Id="rId2" Type="http://schemas.openxmlformats.org/officeDocument/2006/relationships/image" Target="../media/image8.jpeg"/><Relationship Id="rId16" Type="http://schemas.openxmlformats.org/officeDocument/2006/relationships/image" Target="../media/image22.jpeg"/><Relationship Id="rId20" Type="http://schemas.openxmlformats.org/officeDocument/2006/relationships/image" Target="../media/image26.jpeg"/><Relationship Id="rId29" Type="http://schemas.openxmlformats.org/officeDocument/2006/relationships/image" Target="../media/image35.jp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11" Type="http://schemas.openxmlformats.org/officeDocument/2006/relationships/image" Target="../media/image17.jpg"/><Relationship Id="rId24" Type="http://schemas.openxmlformats.org/officeDocument/2006/relationships/image" Target="../media/image30.png"/><Relationship Id="rId5" Type="http://schemas.openxmlformats.org/officeDocument/2006/relationships/image" Target="../media/image11.png"/><Relationship Id="rId15" Type="http://schemas.openxmlformats.org/officeDocument/2006/relationships/image" Target="../media/image21.jpeg"/><Relationship Id="rId23" Type="http://schemas.openxmlformats.org/officeDocument/2006/relationships/image" Target="../media/image29.jpg"/><Relationship Id="rId28" Type="http://schemas.openxmlformats.org/officeDocument/2006/relationships/image" Target="../media/image34.jpeg"/><Relationship Id="rId10" Type="http://schemas.openxmlformats.org/officeDocument/2006/relationships/image" Target="../media/image16.png"/><Relationship Id="rId19" Type="http://schemas.openxmlformats.org/officeDocument/2006/relationships/image" Target="../media/image25.jpg"/><Relationship Id="rId4" Type="http://schemas.openxmlformats.org/officeDocument/2006/relationships/image" Target="../media/image10.jpg"/><Relationship Id="rId9" Type="http://schemas.openxmlformats.org/officeDocument/2006/relationships/image" Target="../media/image15.png"/><Relationship Id="rId14" Type="http://schemas.openxmlformats.org/officeDocument/2006/relationships/image" Target="../media/image20.jpeg"/><Relationship Id="rId22" Type="http://schemas.openxmlformats.org/officeDocument/2006/relationships/image" Target="../media/image28.jpg"/><Relationship Id="rId27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7694</xdr:rowOff>
    </xdr:from>
    <xdr:to>
      <xdr:col>4</xdr:col>
      <xdr:colOff>123825</xdr:colOff>
      <xdr:row>2</xdr:row>
      <xdr:rowOff>19102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CB8AFE2-023F-4553-80D8-3092A345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88669"/>
          <a:ext cx="2543174" cy="211433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152401</xdr:colOff>
      <xdr:row>34</xdr:row>
      <xdr:rowOff>95250</xdr:rowOff>
    </xdr:from>
    <xdr:to>
      <xdr:col>17</xdr:col>
      <xdr:colOff>904875</xdr:colOff>
      <xdr:row>38</xdr:row>
      <xdr:rowOff>123824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EAC97B15-A111-4285-8539-F35B5896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6" y="7639050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219076</xdr:colOff>
      <xdr:row>23</xdr:row>
      <xdr:rowOff>95248</xdr:rowOff>
    </xdr:from>
    <xdr:to>
      <xdr:col>15</xdr:col>
      <xdr:colOff>885826</xdr:colOff>
      <xdr:row>27</xdr:row>
      <xdr:rowOff>30478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BF56D629-B92C-472E-AB71-8DFB87E85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1" y="5924548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17</xdr:row>
      <xdr:rowOff>128728</xdr:rowOff>
    </xdr:from>
    <xdr:to>
      <xdr:col>11</xdr:col>
      <xdr:colOff>981075</xdr:colOff>
      <xdr:row>21</xdr:row>
      <xdr:rowOff>142876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AB3F150-0D25-4AAD-9A93-CAAB63A7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815028"/>
          <a:ext cx="819150" cy="738048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142874</xdr:colOff>
      <xdr:row>23</xdr:row>
      <xdr:rowOff>126654</xdr:rowOff>
    </xdr:from>
    <xdr:to>
      <xdr:col>11</xdr:col>
      <xdr:colOff>990599</xdr:colOff>
      <xdr:row>27</xdr:row>
      <xdr:rowOff>166548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3C7DAB2E-E45A-4029-B3EF-5A471CF6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4" y="5955954"/>
          <a:ext cx="847725" cy="763794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352424</xdr:colOff>
      <xdr:row>17</xdr:row>
      <xdr:rowOff>80127</xdr:rowOff>
    </xdr:from>
    <xdr:to>
      <xdr:col>12</xdr:col>
      <xdr:colOff>761999</xdr:colOff>
      <xdr:row>21</xdr:row>
      <xdr:rowOff>157365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98293114-E2FF-479A-BD39-BD1B4633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7477124" y="4766427"/>
          <a:ext cx="409575" cy="801138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171449</xdr:colOff>
      <xdr:row>23</xdr:row>
      <xdr:rowOff>57150</xdr:rowOff>
    </xdr:from>
    <xdr:to>
      <xdr:col>12</xdr:col>
      <xdr:colOff>942975</xdr:colOff>
      <xdr:row>27</xdr:row>
      <xdr:rowOff>126820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FA7F0A70-B9CA-4355-B8FF-336305A27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6057900"/>
          <a:ext cx="771526" cy="793570"/>
        </a:xfrm>
        <a:prstGeom prst="rect">
          <a:avLst/>
        </a:prstGeom>
      </xdr:spPr>
    </xdr:pic>
    <xdr:clientData/>
  </xdr:twoCellAnchor>
  <xdr:twoCellAnchor editAs="oneCell">
    <xdr:from>
      <xdr:col>13</xdr:col>
      <xdr:colOff>219075</xdr:colOff>
      <xdr:row>17</xdr:row>
      <xdr:rowOff>57204</xdr:rowOff>
    </xdr:from>
    <xdr:to>
      <xdr:col>13</xdr:col>
      <xdr:colOff>781050</xdr:colOff>
      <xdr:row>21</xdr:row>
      <xdr:rowOff>105986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0915A1A7-48F8-4C79-B1A4-3EE758207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4972104"/>
          <a:ext cx="561975" cy="772682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23</xdr:row>
      <xdr:rowOff>18893</xdr:rowOff>
    </xdr:from>
    <xdr:to>
      <xdr:col>13</xdr:col>
      <xdr:colOff>885825</xdr:colOff>
      <xdr:row>27</xdr:row>
      <xdr:rowOff>173801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5D924EB1-BAA5-425B-ACD2-D85CD99EB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6238718"/>
          <a:ext cx="638175" cy="878808"/>
        </a:xfrm>
        <a:prstGeom prst="rect">
          <a:avLst/>
        </a:prstGeom>
      </xdr:spPr>
    </xdr:pic>
    <xdr:clientData/>
  </xdr:twoCellAnchor>
  <xdr:twoCellAnchor editAs="oneCell">
    <xdr:from>
      <xdr:col>14</xdr:col>
      <xdr:colOff>57149</xdr:colOff>
      <xdr:row>17</xdr:row>
      <xdr:rowOff>133350</xdr:rowOff>
    </xdr:from>
    <xdr:to>
      <xdr:col>14</xdr:col>
      <xdr:colOff>950409</xdr:colOff>
      <xdr:row>21</xdr:row>
      <xdr:rowOff>95250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540CA033-989A-46C7-8F6E-FEF3AF68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372599" y="4819650"/>
          <a:ext cx="893260" cy="6858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17</xdr:row>
      <xdr:rowOff>152400</xdr:rowOff>
    </xdr:from>
    <xdr:to>
      <xdr:col>15</xdr:col>
      <xdr:colOff>781050</xdr:colOff>
      <xdr:row>21</xdr:row>
      <xdr:rowOff>137599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5736D58E-C140-4CE7-9BD9-6D9876F8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5" y="4838700"/>
          <a:ext cx="476250" cy="709099"/>
        </a:xfrm>
        <a:prstGeom prst="rect">
          <a:avLst/>
        </a:prstGeom>
      </xdr:spPr>
    </xdr:pic>
    <xdr:clientData/>
  </xdr:twoCellAnchor>
  <xdr:twoCellAnchor editAs="oneCell">
    <xdr:from>
      <xdr:col>16</xdr:col>
      <xdr:colOff>152399</xdr:colOff>
      <xdr:row>17</xdr:row>
      <xdr:rowOff>143956</xdr:rowOff>
    </xdr:from>
    <xdr:to>
      <xdr:col>16</xdr:col>
      <xdr:colOff>981074</xdr:colOff>
      <xdr:row>21</xdr:row>
      <xdr:rowOff>123826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B21EB713-932E-4D28-ABDA-09A70C98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7649" y="4830256"/>
          <a:ext cx="828675" cy="70377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23</xdr:row>
      <xdr:rowOff>76200</xdr:rowOff>
    </xdr:from>
    <xdr:to>
      <xdr:col>16</xdr:col>
      <xdr:colOff>966786</xdr:colOff>
      <xdr:row>27</xdr:row>
      <xdr:rowOff>161924</xdr:rowOff>
    </xdr:to>
    <xdr:pic>
      <xdr:nvPicPr>
        <xdr:cNvPr id="22" name="Bildobjekt 21">
          <a:extLst>
            <a:ext uri="{FF2B5EF4-FFF2-40B4-BE49-F238E27FC236}">
              <a16:creationId xmlns:a16="http://schemas.microsoft.com/office/drawing/2014/main" id="{24C27406-C167-491C-BA10-32A1B8736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6225" y="5905500"/>
          <a:ext cx="785811" cy="80962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95249</xdr:colOff>
      <xdr:row>17</xdr:row>
      <xdr:rowOff>150609</xdr:rowOff>
    </xdr:from>
    <xdr:to>
      <xdr:col>17</xdr:col>
      <xdr:colOff>904874</xdr:colOff>
      <xdr:row>21</xdr:row>
      <xdr:rowOff>114301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10D5E699-17DC-41BD-9A43-0DB6AF28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5874" y="4836909"/>
          <a:ext cx="809625" cy="687592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34</xdr:row>
      <xdr:rowOff>158659</xdr:rowOff>
    </xdr:from>
    <xdr:to>
      <xdr:col>13</xdr:col>
      <xdr:colOff>1009650</xdr:colOff>
      <xdr:row>38</xdr:row>
      <xdr:rowOff>66675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47A63A82-62FA-4340-A97D-C6F41CD72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34450" y="8388259"/>
          <a:ext cx="819150" cy="631916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257176</xdr:colOff>
      <xdr:row>34</xdr:row>
      <xdr:rowOff>47625</xdr:rowOff>
    </xdr:from>
    <xdr:to>
      <xdr:col>15</xdr:col>
      <xdr:colOff>877882</xdr:colOff>
      <xdr:row>38</xdr:row>
      <xdr:rowOff>152400</xdr:rowOff>
    </xdr:to>
    <xdr:pic>
      <xdr:nvPicPr>
        <xdr:cNvPr id="26" name="Bildobjekt 25" descr="Bildresultat fÃ¶r stolar octanorm">
          <a:extLst>
            <a:ext uri="{FF2B5EF4-FFF2-40B4-BE49-F238E27FC236}">
              <a16:creationId xmlns:a16="http://schemas.microsoft.com/office/drawing/2014/main" id="{F7D3E066-A00E-40D3-A1AD-AFEEC49F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6" y="8277225"/>
          <a:ext cx="62070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190501</xdr:colOff>
      <xdr:row>46</xdr:row>
      <xdr:rowOff>95249</xdr:rowOff>
    </xdr:from>
    <xdr:to>
      <xdr:col>11</xdr:col>
      <xdr:colOff>952501</xdr:colOff>
      <xdr:row>50</xdr:row>
      <xdr:rowOff>114299</xdr:rowOff>
    </xdr:to>
    <xdr:pic>
      <xdr:nvPicPr>
        <xdr:cNvPr id="27" name="Bildobjekt 26" descr="Bildresultat fÃ¶r stolar octanorm">
          <a:extLst>
            <a:ext uri="{FF2B5EF4-FFF2-40B4-BE49-F238E27FC236}">
              <a16:creationId xmlns:a16="http://schemas.microsoft.com/office/drawing/2014/main" id="{E6055F33-3D33-4F52-BB49-B5CD0E4A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1" y="10801349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304801</xdr:colOff>
      <xdr:row>34</xdr:row>
      <xdr:rowOff>55816</xdr:rowOff>
    </xdr:from>
    <xdr:to>
      <xdr:col>14</xdr:col>
      <xdr:colOff>914401</xdr:colOff>
      <xdr:row>38</xdr:row>
      <xdr:rowOff>174626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ED33A7E7-9256-4CBB-8D12-9C6608C7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6" y="8285416"/>
          <a:ext cx="609600" cy="842710"/>
        </a:xfrm>
        <a:prstGeom prst="rect">
          <a:avLst/>
        </a:prstGeom>
      </xdr:spPr>
    </xdr:pic>
    <xdr:clientData/>
  </xdr:twoCellAnchor>
  <xdr:twoCellAnchor editAs="oneCell">
    <xdr:from>
      <xdr:col>17</xdr:col>
      <xdr:colOff>200025</xdr:colOff>
      <xdr:row>23</xdr:row>
      <xdr:rowOff>142875</xdr:rowOff>
    </xdr:from>
    <xdr:to>
      <xdr:col>17</xdr:col>
      <xdr:colOff>872653</xdr:colOff>
      <xdr:row>27</xdr:row>
      <xdr:rowOff>123825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F032912B-FC4E-4EB5-96C9-81CDE4EEF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0650" y="5972175"/>
          <a:ext cx="672628" cy="704850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40</xdr:row>
      <xdr:rowOff>165100</xdr:rowOff>
    </xdr:from>
    <xdr:to>
      <xdr:col>11</xdr:col>
      <xdr:colOff>876300</xdr:colOff>
      <xdr:row>44</xdr:row>
      <xdr:rowOff>69850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6C289F2A-8FD6-45BF-9D02-E68594EC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953770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46</xdr:row>
      <xdr:rowOff>104775</xdr:rowOff>
    </xdr:from>
    <xdr:to>
      <xdr:col>13</xdr:col>
      <xdr:colOff>953527</xdr:colOff>
      <xdr:row>50</xdr:row>
      <xdr:rowOff>9525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BF78FD5D-00CC-466F-815A-394A4DDE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9934575"/>
          <a:ext cx="810652" cy="6477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46</xdr:row>
      <xdr:rowOff>123825</xdr:rowOff>
    </xdr:from>
    <xdr:to>
      <xdr:col>14</xdr:col>
      <xdr:colOff>1002168</xdr:colOff>
      <xdr:row>50</xdr:row>
      <xdr:rowOff>57150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6307AB5F-61A2-4939-A2B8-E93FE631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0" y="9953625"/>
          <a:ext cx="811668" cy="676275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58</xdr:row>
      <xdr:rowOff>9525</xdr:rowOff>
    </xdr:from>
    <xdr:to>
      <xdr:col>11</xdr:col>
      <xdr:colOff>822462</xdr:colOff>
      <xdr:row>60</xdr:row>
      <xdr:rowOff>114299</xdr:rowOff>
    </xdr:to>
    <xdr:pic>
      <xdr:nvPicPr>
        <xdr:cNvPr id="49" name="Bildobjekt 48">
          <a:extLst>
            <a:ext uri="{FF2B5EF4-FFF2-40B4-BE49-F238E27FC236}">
              <a16:creationId xmlns:a16="http://schemas.microsoft.com/office/drawing/2014/main" id="{F3D6EC23-D000-4276-9523-3FBA7EA4E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3106400"/>
          <a:ext cx="498612" cy="47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58</xdr:row>
      <xdr:rowOff>9525</xdr:rowOff>
    </xdr:from>
    <xdr:to>
      <xdr:col>14</xdr:col>
      <xdr:colOff>800100</xdr:colOff>
      <xdr:row>61</xdr:row>
      <xdr:rowOff>76200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D8FE1FEA-67D1-45A2-A1EE-441BFA0F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13916025"/>
          <a:ext cx="609600" cy="628650"/>
        </a:xfrm>
        <a:prstGeom prst="rect">
          <a:avLst/>
        </a:prstGeom>
      </xdr:spPr>
    </xdr:pic>
    <xdr:clientData/>
  </xdr:twoCellAnchor>
  <xdr:twoCellAnchor editAs="oneCell">
    <xdr:from>
      <xdr:col>12</xdr:col>
      <xdr:colOff>147789</xdr:colOff>
      <xdr:row>40</xdr:row>
      <xdr:rowOff>57150</xdr:rowOff>
    </xdr:from>
    <xdr:to>
      <xdr:col>12</xdr:col>
      <xdr:colOff>962239</xdr:colOff>
      <xdr:row>44</xdr:row>
      <xdr:rowOff>133350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897F7A3D-ED44-4140-8DB6-C128E7110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0164" y="9429750"/>
          <a:ext cx="814450" cy="8001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46</xdr:row>
      <xdr:rowOff>104774</xdr:rowOff>
    </xdr:from>
    <xdr:to>
      <xdr:col>16</xdr:col>
      <xdr:colOff>1038225</xdr:colOff>
      <xdr:row>51</xdr:row>
      <xdr:rowOff>30479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45DF3E26-BC21-4B15-96A2-56D8E03E8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096750" y="10810874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247649</xdr:colOff>
      <xdr:row>40</xdr:row>
      <xdr:rowOff>44452</xdr:rowOff>
    </xdr:from>
    <xdr:to>
      <xdr:col>13</xdr:col>
      <xdr:colOff>895350</xdr:colOff>
      <xdr:row>45</xdr:row>
      <xdr:rowOff>3178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9B7EE69A-02A4-475A-A03A-201823D7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807449" y="9525002"/>
          <a:ext cx="863601" cy="6477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95251</xdr:colOff>
      <xdr:row>54</xdr:row>
      <xdr:rowOff>37855</xdr:rowOff>
    </xdr:from>
    <xdr:to>
      <xdr:col>12</xdr:col>
      <xdr:colOff>981075</xdr:colOff>
      <xdr:row>55</xdr:row>
      <xdr:rowOff>150637</xdr:rowOff>
    </xdr:to>
    <xdr:pic>
      <xdr:nvPicPr>
        <xdr:cNvPr id="47" name="Bildobjekt 46">
          <a:extLst>
            <a:ext uri="{FF2B5EF4-FFF2-40B4-BE49-F238E27FC236}">
              <a16:creationId xmlns:a16="http://schemas.microsoft.com/office/drawing/2014/main" id="{82BC89C9-8DE2-4330-A7E1-1F6F342E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6" y="10553455"/>
          <a:ext cx="885824" cy="293757"/>
        </a:xfrm>
        <a:prstGeom prst="rect">
          <a:avLst/>
        </a:prstGeom>
      </xdr:spPr>
    </xdr:pic>
    <xdr:clientData/>
  </xdr:twoCellAnchor>
  <xdr:twoCellAnchor>
    <xdr:from>
      <xdr:col>11</xdr:col>
      <xdr:colOff>64425</xdr:colOff>
      <xdr:row>1</xdr:row>
      <xdr:rowOff>143661</xdr:rowOff>
    </xdr:from>
    <xdr:to>
      <xdr:col>11</xdr:col>
      <xdr:colOff>978825</xdr:colOff>
      <xdr:row>2</xdr:row>
      <xdr:rowOff>142689</xdr:rowOff>
    </xdr:to>
    <xdr:sp macro="" textlink="">
      <xdr:nvSpPr>
        <xdr:cNvPr id="40" name="Pil: vänster 39">
          <a:extLst>
            <a:ext uri="{FF2B5EF4-FFF2-40B4-BE49-F238E27FC236}">
              <a16:creationId xmlns:a16="http://schemas.microsoft.com/office/drawing/2014/main" id="{FB86A691-50E6-94ED-AFD8-BB8DB50B5900}"/>
            </a:ext>
          </a:extLst>
        </xdr:cNvPr>
        <xdr:cNvSpPr/>
      </xdr:nvSpPr>
      <xdr:spPr>
        <a:xfrm rot="21056802">
          <a:off x="6617625" y="343686"/>
          <a:ext cx="914400" cy="199053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11</xdr:col>
      <xdr:colOff>85726</xdr:colOff>
      <xdr:row>12</xdr:row>
      <xdr:rowOff>9525</xdr:rowOff>
    </xdr:from>
    <xdr:to>
      <xdr:col>11</xdr:col>
      <xdr:colOff>1000126</xdr:colOff>
      <xdr:row>12</xdr:row>
      <xdr:rowOff>208578</xdr:rowOff>
    </xdr:to>
    <xdr:sp macro="" textlink="">
      <xdr:nvSpPr>
        <xdr:cNvPr id="41" name="Pil: vänster 40">
          <a:extLst>
            <a:ext uri="{FF2B5EF4-FFF2-40B4-BE49-F238E27FC236}">
              <a16:creationId xmlns:a16="http://schemas.microsoft.com/office/drawing/2014/main" id="{982868E2-E9B1-4B58-A684-6C99AC65B052}"/>
            </a:ext>
          </a:extLst>
        </xdr:cNvPr>
        <xdr:cNvSpPr/>
      </xdr:nvSpPr>
      <xdr:spPr>
        <a:xfrm>
          <a:off x="6638926" y="2686050"/>
          <a:ext cx="914400" cy="199053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11</xdr:col>
      <xdr:colOff>1085850</xdr:colOff>
      <xdr:row>6</xdr:row>
      <xdr:rowOff>114300</xdr:rowOff>
    </xdr:from>
    <xdr:to>
      <xdr:col>12</xdr:col>
      <xdr:colOff>994410</xdr:colOff>
      <xdr:row>10</xdr:row>
      <xdr:rowOff>240760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2CAA0D03-E4B7-42A7-BC84-6193BF50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1276350"/>
          <a:ext cx="1003935" cy="1155160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171451</xdr:colOff>
      <xdr:row>46</xdr:row>
      <xdr:rowOff>104775</xdr:rowOff>
    </xdr:from>
    <xdr:to>
      <xdr:col>12</xdr:col>
      <xdr:colOff>954926</xdr:colOff>
      <xdr:row>52</xdr:row>
      <xdr:rowOff>44508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A0BA88A-55E8-010F-3911-1911485A0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820026" y="10687050"/>
          <a:ext cx="783475" cy="1044633"/>
        </a:xfrm>
        <a:prstGeom prst="rect">
          <a:avLst/>
        </a:prstGeom>
      </xdr:spPr>
    </xdr:pic>
    <xdr:clientData/>
  </xdr:twoCellAnchor>
  <xdr:twoCellAnchor editAs="oneCell">
    <xdr:from>
      <xdr:col>16</xdr:col>
      <xdr:colOff>342900</xdr:colOff>
      <xdr:row>34</xdr:row>
      <xdr:rowOff>85725</xdr:rowOff>
    </xdr:from>
    <xdr:to>
      <xdr:col>16</xdr:col>
      <xdr:colOff>857250</xdr:colOff>
      <xdr:row>38</xdr:row>
      <xdr:rowOff>59988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87DBA151-3A91-424C-91D0-6C4981646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8315325"/>
          <a:ext cx="514350" cy="698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itese.sharepoint.com/teams/kongress/Delade%20dokument/Monterservice/0000%20KS70%20-%20NY%202.1/BEST&#196;LLNING_PRISER%202022_2025/VALID%20BEST&#196;LLNINGSBLANKETTER%20(MASTER)/V&#196;STER&#197;SKONGRESS_BEST&#196;LLNING_26.xlsx" TargetMode="External"/><Relationship Id="rId1" Type="http://schemas.openxmlformats.org/officeDocument/2006/relationships/externalLinkPath" Target="https://elitese.sharepoint.com/teams/kongress/Delade%20dokument/Monterservice/0000%20KS70%20-%20NY%202.1/BEST&#196;LLNING_PRISER%202022_2025/VALID%20BEST&#196;LLNINGSBLANKETTER%20(MASTER)/V&#196;STER&#197;SKONGRESS_BEST&#196;LLNING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ENA"/>
      <sheetName val="Orderläggning"/>
      <sheetName val="Plocklista"/>
      <sheetName val="Arbetsorder"/>
      <sheetName val="Blad1"/>
    </sheetNames>
    <sheetDataSet>
      <sheetData sheetId="0">
        <row r="25">
          <cell r="M25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terservice@conventum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ns.holmberg@conventum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ns.holmberg@conventum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EEA9-646B-4E13-9F78-B35FBCCE4A75}">
  <dimension ref="A1:S98"/>
  <sheetViews>
    <sheetView showGridLines="0" tabSelected="1" zoomScaleNormal="100" workbookViewId="0">
      <selection activeCell="B24" sqref="B24:G24"/>
    </sheetView>
  </sheetViews>
  <sheetFormatPr baseColWidth="10" defaultColWidth="9.1640625" defaultRowHeight="14" x14ac:dyDescent="0.2"/>
  <cols>
    <col min="1" max="1" width="8.33203125" style="47" customWidth="1"/>
    <col min="2" max="2" width="7" style="47" customWidth="1"/>
    <col min="3" max="4" width="11" style="47" customWidth="1"/>
    <col min="5" max="5" width="9.1640625" style="47"/>
    <col min="6" max="6" width="9.6640625" style="47" customWidth="1"/>
    <col min="7" max="7" width="10.33203125" style="47" customWidth="1"/>
    <col min="8" max="8" width="11" style="47" bestFit="1" customWidth="1"/>
    <col min="9" max="9" width="6.1640625" style="48" customWidth="1"/>
    <col min="10" max="10" width="12.1640625" style="48" customWidth="1"/>
    <col min="11" max="11" width="2.5" style="44" customWidth="1"/>
    <col min="12" max="18" width="16.5" style="47" customWidth="1"/>
    <col min="19" max="20" width="23.5" style="47" customWidth="1"/>
    <col min="21" max="16384" width="9.1640625" style="47"/>
  </cols>
  <sheetData>
    <row r="1" spans="1:18" ht="15.75" customHeight="1" x14ac:dyDescent="0.2">
      <c r="H1" s="116" t="s">
        <v>114</v>
      </c>
      <c r="I1" s="117"/>
      <c r="J1" s="118"/>
    </row>
    <row r="2" spans="1:18" ht="15.75" customHeight="1" thickBot="1" x14ac:dyDescent="0.25">
      <c r="H2" s="119">
        <v>46031</v>
      </c>
      <c r="I2" s="120"/>
      <c r="J2" s="121"/>
    </row>
    <row r="3" spans="1:18" x14ac:dyDescent="0.2">
      <c r="H3" s="137" t="s">
        <v>214</v>
      </c>
      <c r="I3" s="138"/>
      <c r="J3" s="139"/>
    </row>
    <row r="4" spans="1:18" ht="15" thickBot="1" x14ac:dyDescent="0.25">
      <c r="A4" s="211" t="s">
        <v>160</v>
      </c>
      <c r="B4" s="211"/>
      <c r="C4" s="211"/>
      <c r="D4" s="211"/>
      <c r="E4" s="211"/>
      <c r="F4" s="211"/>
      <c r="H4" s="140" t="s">
        <v>215</v>
      </c>
      <c r="I4" s="141"/>
      <c r="J4" s="142"/>
    </row>
    <row r="5" spans="1:18" ht="15" x14ac:dyDescent="0.2">
      <c r="A5" s="55" t="s">
        <v>159</v>
      </c>
      <c r="B5" s="55"/>
      <c r="C5" s="55"/>
      <c r="D5" s="55"/>
      <c r="E5" s="49"/>
      <c r="H5" s="83" t="s">
        <v>202</v>
      </c>
      <c r="I5" s="84"/>
      <c r="J5" s="84"/>
      <c r="M5" s="105" t="s">
        <v>220</v>
      </c>
      <c r="N5" s="106"/>
      <c r="O5" s="106"/>
      <c r="P5" s="106"/>
      <c r="Q5" s="106"/>
    </row>
    <row r="6" spans="1:18" ht="15" thickBot="1" x14ac:dyDescent="0.25">
      <c r="A6" s="50" t="s">
        <v>163</v>
      </c>
      <c r="B6" s="50"/>
      <c r="C6" s="50"/>
      <c r="D6" s="50"/>
      <c r="E6" s="50"/>
      <c r="F6" s="50"/>
      <c r="G6" s="50"/>
      <c r="M6" s="107" t="s">
        <v>209</v>
      </c>
      <c r="N6" s="107"/>
      <c r="O6" s="107"/>
      <c r="P6" s="107"/>
      <c r="Q6" s="106"/>
    </row>
    <row r="7" spans="1:18" ht="15" thickBot="1" x14ac:dyDescent="0.25">
      <c r="A7" s="51"/>
      <c r="B7" s="213" t="s">
        <v>161</v>
      </c>
      <c r="C7" s="214"/>
      <c r="D7" s="214"/>
      <c r="E7" s="214"/>
      <c r="F7" s="214"/>
      <c r="G7" s="215"/>
      <c r="H7" s="213" t="s">
        <v>203</v>
      </c>
      <c r="I7" s="214"/>
      <c r="J7" s="215"/>
    </row>
    <row r="8" spans="1:18" ht="19.5" customHeight="1" thickBot="1" x14ac:dyDescent="0.25">
      <c r="A8" s="208" t="s">
        <v>224</v>
      </c>
      <c r="B8" s="209"/>
      <c r="C8" s="209"/>
      <c r="D8" s="209"/>
      <c r="E8" s="209"/>
      <c r="F8" s="209"/>
      <c r="G8" s="209"/>
      <c r="H8" s="209"/>
      <c r="I8" s="209"/>
      <c r="J8" s="210"/>
    </row>
    <row r="9" spans="1:18" ht="25.5" customHeight="1" x14ac:dyDescent="0.2">
      <c r="A9" s="212" t="s">
        <v>0</v>
      </c>
      <c r="B9" s="212"/>
      <c r="C9" s="135"/>
      <c r="D9" s="136"/>
      <c r="E9" s="216" t="s">
        <v>221</v>
      </c>
      <c r="F9" s="216"/>
      <c r="G9" s="110">
        <v>343</v>
      </c>
      <c r="H9" s="111" t="s">
        <v>218</v>
      </c>
      <c r="I9" s="183"/>
      <c r="J9" s="183"/>
    </row>
    <row r="10" spans="1:18" ht="21" customHeight="1" x14ac:dyDescent="0.2">
      <c r="A10" s="184" t="s">
        <v>115</v>
      </c>
      <c r="B10" s="184"/>
      <c r="C10" s="185"/>
      <c r="D10" s="185"/>
      <c r="E10" s="185"/>
      <c r="F10" s="185"/>
      <c r="G10" s="81" t="s">
        <v>119</v>
      </c>
      <c r="H10" s="207"/>
      <c r="I10" s="207"/>
      <c r="J10" s="207"/>
    </row>
    <row r="11" spans="1:18" ht="21" customHeight="1" x14ac:dyDescent="0.2">
      <c r="A11" s="184" t="s">
        <v>211</v>
      </c>
      <c r="B11" s="184"/>
      <c r="C11" s="143"/>
      <c r="D11" s="144"/>
      <c r="E11" s="144"/>
      <c r="F11" s="144"/>
      <c r="G11" s="144"/>
      <c r="H11" s="144"/>
      <c r="I11" s="144"/>
      <c r="J11" s="145"/>
    </row>
    <row r="12" spans="1:18" ht="18.75" customHeight="1" thickBot="1" x14ac:dyDescent="0.25">
      <c r="A12" s="127" t="s">
        <v>200</v>
      </c>
      <c r="B12" s="128"/>
      <c r="C12" s="132"/>
      <c r="D12" s="133"/>
      <c r="E12" s="134"/>
      <c r="F12" s="127" t="s">
        <v>117</v>
      </c>
      <c r="G12" s="128"/>
      <c r="H12" s="185"/>
      <c r="I12" s="185"/>
      <c r="J12" s="185"/>
      <c r="M12" s="100"/>
    </row>
    <row r="13" spans="1:18" ht="18.75" customHeight="1" thickBot="1" x14ac:dyDescent="0.25">
      <c r="A13" s="122" t="s">
        <v>219</v>
      </c>
      <c r="B13" s="123"/>
      <c r="C13" s="124"/>
      <c r="D13" s="125"/>
      <c r="E13" s="126"/>
      <c r="F13" s="127" t="s">
        <v>199</v>
      </c>
      <c r="G13" s="128"/>
      <c r="H13" s="129"/>
      <c r="I13" s="130"/>
      <c r="J13" s="131"/>
      <c r="M13" s="203" t="s">
        <v>207</v>
      </c>
      <c r="N13" s="204"/>
      <c r="O13" s="205"/>
    </row>
    <row r="14" spans="1:18" ht="21.75" customHeight="1" x14ac:dyDescent="0.2">
      <c r="A14" s="82" t="s">
        <v>2</v>
      </c>
      <c r="B14" s="185"/>
      <c r="C14" s="185"/>
      <c r="D14" s="185"/>
      <c r="E14" s="185"/>
      <c r="F14" s="127" t="s">
        <v>118</v>
      </c>
      <c r="G14" s="128"/>
      <c r="H14" s="207"/>
      <c r="I14" s="207"/>
      <c r="J14" s="207"/>
    </row>
    <row r="15" spans="1:18" ht="15" x14ac:dyDescent="0.2">
      <c r="A15" s="45" t="s">
        <v>3</v>
      </c>
      <c r="B15" s="187" t="s">
        <v>4</v>
      </c>
      <c r="C15" s="187"/>
      <c r="D15" s="187"/>
      <c r="E15" s="187"/>
      <c r="F15" s="187"/>
      <c r="G15" s="187"/>
      <c r="H15" s="46" t="s">
        <v>5</v>
      </c>
      <c r="I15" s="46" t="s">
        <v>74</v>
      </c>
      <c r="J15" s="46" t="s">
        <v>87</v>
      </c>
      <c r="L15" s="46"/>
      <c r="M15" s="46"/>
      <c r="N15" s="46"/>
      <c r="O15" s="46"/>
      <c r="P15" s="46"/>
      <c r="Q15" s="46"/>
      <c r="R15" s="46"/>
    </row>
    <row r="16" spans="1:18" ht="15" customHeight="1" x14ac:dyDescent="0.2">
      <c r="A16" s="56">
        <v>13009</v>
      </c>
      <c r="B16" s="199" t="s">
        <v>225</v>
      </c>
      <c r="C16" s="199"/>
      <c r="D16" s="199"/>
      <c r="E16" s="199"/>
      <c r="F16" s="199"/>
      <c r="G16" s="199"/>
      <c r="H16" s="57"/>
      <c r="I16" s="58"/>
      <c r="J16" s="59">
        <f t="shared" ref="J16:J30" si="0">H16*I16</f>
        <v>0</v>
      </c>
      <c r="L16" s="114"/>
      <c r="M16" s="112"/>
      <c r="N16" s="112"/>
      <c r="O16" s="112"/>
      <c r="P16" s="112"/>
      <c r="Q16" s="112"/>
      <c r="R16" s="112"/>
    </row>
    <row r="17" spans="1:18" ht="15" x14ac:dyDescent="0.2">
      <c r="A17" s="45" t="s">
        <v>3</v>
      </c>
      <c r="B17" s="187" t="s">
        <v>127</v>
      </c>
      <c r="C17" s="187"/>
      <c r="D17" s="187"/>
      <c r="E17" s="187"/>
      <c r="F17" s="187"/>
      <c r="G17" s="187"/>
      <c r="H17" s="46" t="s">
        <v>5</v>
      </c>
      <c r="I17" s="46" t="s">
        <v>74</v>
      </c>
      <c r="J17" s="46" t="s">
        <v>87</v>
      </c>
      <c r="L17" s="46">
        <v>14201</v>
      </c>
      <c r="M17" s="46">
        <v>14203</v>
      </c>
      <c r="N17" s="46">
        <v>14216</v>
      </c>
      <c r="O17" s="46">
        <v>14224</v>
      </c>
      <c r="P17" s="46">
        <v>14204</v>
      </c>
      <c r="Q17" s="46">
        <v>14221</v>
      </c>
      <c r="R17" s="46">
        <v>14223</v>
      </c>
    </row>
    <row r="18" spans="1:18" x14ac:dyDescent="0.2">
      <c r="A18" s="56">
        <v>14201</v>
      </c>
      <c r="B18" s="155" t="s">
        <v>164</v>
      </c>
      <c r="C18" s="155"/>
      <c r="D18" s="155"/>
      <c r="E18" s="155"/>
      <c r="F18" s="155"/>
      <c r="G18" s="155"/>
      <c r="H18" s="60">
        <v>145</v>
      </c>
      <c r="I18" s="58"/>
      <c r="J18" s="59">
        <f t="shared" si="0"/>
        <v>0</v>
      </c>
      <c r="L18" s="162"/>
      <c r="M18" s="162"/>
      <c r="N18" s="162"/>
      <c r="O18" s="162"/>
      <c r="P18" s="162"/>
      <c r="Q18" s="162"/>
      <c r="R18" s="162"/>
    </row>
    <row r="19" spans="1:18" x14ac:dyDescent="0.2">
      <c r="A19" s="56">
        <v>14202</v>
      </c>
      <c r="B19" s="155" t="s">
        <v>165</v>
      </c>
      <c r="C19" s="155"/>
      <c r="D19" s="155"/>
      <c r="E19" s="155"/>
      <c r="F19" s="155"/>
      <c r="G19" s="155"/>
      <c r="H19" s="60">
        <v>155</v>
      </c>
      <c r="I19" s="58"/>
      <c r="J19" s="59">
        <f t="shared" si="0"/>
        <v>0</v>
      </c>
      <c r="L19" s="162"/>
      <c r="M19" s="162"/>
      <c r="N19" s="162"/>
      <c r="O19" s="162"/>
      <c r="P19" s="162"/>
      <c r="Q19" s="162"/>
      <c r="R19" s="162"/>
    </row>
    <row r="20" spans="1:18" x14ac:dyDescent="0.2">
      <c r="A20" s="56">
        <v>14203</v>
      </c>
      <c r="B20" s="155" t="s">
        <v>166</v>
      </c>
      <c r="C20" s="155"/>
      <c r="D20" s="155"/>
      <c r="E20" s="155"/>
      <c r="F20" s="155"/>
      <c r="G20" s="155"/>
      <c r="H20" s="60">
        <v>470</v>
      </c>
      <c r="I20" s="58"/>
      <c r="J20" s="59">
        <f t="shared" si="0"/>
        <v>0</v>
      </c>
      <c r="L20" s="162"/>
      <c r="M20" s="162"/>
      <c r="N20" s="162"/>
      <c r="O20" s="162"/>
      <c r="P20" s="162"/>
      <c r="Q20" s="162"/>
      <c r="R20" s="162"/>
    </row>
    <row r="21" spans="1:18" x14ac:dyDescent="0.2">
      <c r="A21" s="56">
        <v>14215</v>
      </c>
      <c r="B21" s="155" t="s">
        <v>167</v>
      </c>
      <c r="C21" s="155"/>
      <c r="D21" s="155"/>
      <c r="E21" s="155"/>
      <c r="F21" s="155"/>
      <c r="G21" s="155"/>
      <c r="H21" s="57">
        <v>380</v>
      </c>
      <c r="I21" s="58"/>
      <c r="J21" s="59">
        <f t="shared" si="0"/>
        <v>0</v>
      </c>
      <c r="L21" s="162"/>
      <c r="M21" s="162"/>
      <c r="N21" s="162"/>
      <c r="O21" s="162"/>
      <c r="P21" s="162"/>
      <c r="Q21" s="162"/>
      <c r="R21" s="162"/>
    </row>
    <row r="22" spans="1:18" x14ac:dyDescent="0.2">
      <c r="A22" s="56">
        <v>14216</v>
      </c>
      <c r="B22" s="155" t="s">
        <v>168</v>
      </c>
      <c r="C22" s="155"/>
      <c r="D22" s="155"/>
      <c r="E22" s="155"/>
      <c r="F22" s="155"/>
      <c r="G22" s="155"/>
      <c r="H22" s="57">
        <v>480</v>
      </c>
      <c r="I22" s="58"/>
      <c r="J22" s="59">
        <f t="shared" si="0"/>
        <v>0</v>
      </c>
      <c r="L22" s="162"/>
      <c r="M22" s="162"/>
      <c r="N22" s="162"/>
      <c r="O22" s="162"/>
      <c r="P22" s="162"/>
      <c r="Q22" s="162"/>
      <c r="R22" s="162"/>
    </row>
    <row r="23" spans="1:18" x14ac:dyDescent="0.2">
      <c r="A23" s="56">
        <v>14217</v>
      </c>
      <c r="B23" s="155" t="s">
        <v>169</v>
      </c>
      <c r="C23" s="155"/>
      <c r="D23" s="155"/>
      <c r="E23" s="155"/>
      <c r="F23" s="155"/>
      <c r="G23" s="155"/>
      <c r="H23" s="57">
        <v>480</v>
      </c>
      <c r="I23" s="58"/>
      <c r="J23" s="59">
        <f t="shared" si="0"/>
        <v>0</v>
      </c>
      <c r="L23" s="46">
        <v>14202</v>
      </c>
      <c r="M23" s="46">
        <v>14215</v>
      </c>
      <c r="N23" s="46">
        <v>14217</v>
      </c>
      <c r="O23" s="46">
        <v>14408</v>
      </c>
      <c r="P23" s="46">
        <v>14318</v>
      </c>
      <c r="Q23" s="46">
        <v>14222</v>
      </c>
      <c r="R23" s="46">
        <v>14214</v>
      </c>
    </row>
    <row r="24" spans="1:18" x14ac:dyDescent="0.2">
      <c r="A24" s="56">
        <v>14224</v>
      </c>
      <c r="B24" s="155" t="s">
        <v>170</v>
      </c>
      <c r="C24" s="155"/>
      <c r="D24" s="155"/>
      <c r="E24" s="155"/>
      <c r="F24" s="155"/>
      <c r="G24" s="155"/>
      <c r="H24" s="57">
        <v>440</v>
      </c>
      <c r="I24" s="58"/>
      <c r="J24" s="59">
        <f t="shared" si="0"/>
        <v>0</v>
      </c>
      <c r="L24" s="162"/>
      <c r="M24" s="162"/>
      <c r="N24" s="162"/>
      <c r="O24" s="163" t="e">
        <f>[1]ARENA!$M$25</f>
        <v>#VALUE!</v>
      </c>
      <c r="P24" s="195"/>
      <c r="Q24" s="163"/>
      <c r="R24" s="163"/>
    </row>
    <row r="25" spans="1:18" x14ac:dyDescent="0.2">
      <c r="A25" s="56">
        <v>14408</v>
      </c>
      <c r="B25" s="155" t="s">
        <v>223</v>
      </c>
      <c r="C25" s="155"/>
      <c r="D25" s="155"/>
      <c r="E25" s="155"/>
      <c r="F25" s="155"/>
      <c r="G25" s="155"/>
      <c r="H25" s="60">
        <v>660</v>
      </c>
      <c r="I25" s="58"/>
      <c r="J25" s="59">
        <f t="shared" si="0"/>
        <v>0</v>
      </c>
      <c r="L25" s="162"/>
      <c r="M25" s="162"/>
      <c r="N25" s="162"/>
      <c r="O25" s="194"/>
      <c r="P25" s="196"/>
      <c r="Q25" s="194"/>
      <c r="R25" s="194"/>
    </row>
    <row r="26" spans="1:18" x14ac:dyDescent="0.2">
      <c r="A26" s="56">
        <v>14204</v>
      </c>
      <c r="B26" s="155" t="s">
        <v>171</v>
      </c>
      <c r="C26" s="155"/>
      <c r="D26" s="155"/>
      <c r="E26" s="155"/>
      <c r="F26" s="155"/>
      <c r="G26" s="155"/>
      <c r="H26" s="60">
        <v>360</v>
      </c>
      <c r="I26" s="58"/>
      <c r="J26" s="59">
        <f t="shared" si="0"/>
        <v>0</v>
      </c>
      <c r="L26" s="162"/>
      <c r="M26" s="162"/>
      <c r="N26" s="162"/>
      <c r="O26" s="194"/>
      <c r="P26" s="196"/>
      <c r="Q26" s="194"/>
      <c r="R26" s="194"/>
    </row>
    <row r="27" spans="1:18" x14ac:dyDescent="0.2">
      <c r="A27" s="61">
        <v>14318</v>
      </c>
      <c r="B27" s="217" t="s">
        <v>172</v>
      </c>
      <c r="C27" s="217"/>
      <c r="D27" s="217"/>
      <c r="E27" s="217"/>
      <c r="F27" s="217"/>
      <c r="G27" s="217"/>
      <c r="H27" s="57">
        <v>395</v>
      </c>
      <c r="I27" s="58"/>
      <c r="J27" s="59">
        <f t="shared" si="0"/>
        <v>0</v>
      </c>
      <c r="L27" s="162"/>
      <c r="M27" s="162"/>
      <c r="N27" s="162"/>
      <c r="O27" s="194"/>
      <c r="P27" s="196"/>
      <c r="Q27" s="194"/>
      <c r="R27" s="194"/>
    </row>
    <row r="28" spans="1:18" x14ac:dyDescent="0.2">
      <c r="A28" s="56">
        <v>14221</v>
      </c>
      <c r="B28" s="155" t="s">
        <v>173</v>
      </c>
      <c r="C28" s="155"/>
      <c r="D28" s="155"/>
      <c r="E28" s="155"/>
      <c r="F28" s="155"/>
      <c r="G28" s="155"/>
      <c r="H28" s="57">
        <v>275</v>
      </c>
      <c r="I28" s="58"/>
      <c r="J28" s="59">
        <f t="shared" si="0"/>
        <v>0</v>
      </c>
      <c r="L28" s="162"/>
      <c r="M28" s="162"/>
      <c r="N28" s="162"/>
      <c r="O28" s="169"/>
      <c r="P28" s="197"/>
      <c r="Q28" s="169"/>
      <c r="R28" s="169"/>
    </row>
    <row r="29" spans="1:18" x14ac:dyDescent="0.2">
      <c r="A29" s="56">
        <v>14222</v>
      </c>
      <c r="B29" s="155" t="s">
        <v>174</v>
      </c>
      <c r="C29" s="155"/>
      <c r="D29" s="155"/>
      <c r="E29" s="155"/>
      <c r="F29" s="155"/>
      <c r="G29" s="155"/>
      <c r="H29" s="57">
        <v>125</v>
      </c>
      <c r="I29" s="58"/>
      <c r="J29" s="59">
        <f t="shared" si="0"/>
        <v>0</v>
      </c>
      <c r="L29" s="162"/>
      <c r="M29" s="162"/>
      <c r="N29" s="162"/>
      <c r="O29" s="162"/>
      <c r="P29" s="162"/>
      <c r="Q29" s="162"/>
      <c r="R29" s="162"/>
    </row>
    <row r="30" spans="1:18" x14ac:dyDescent="0.2">
      <c r="A30" s="61">
        <v>14223</v>
      </c>
      <c r="B30" s="155" t="s">
        <v>175</v>
      </c>
      <c r="C30" s="155"/>
      <c r="D30" s="155"/>
      <c r="E30" s="155"/>
      <c r="F30" s="155"/>
      <c r="G30" s="155"/>
      <c r="H30" s="57">
        <v>195</v>
      </c>
      <c r="I30" s="58"/>
      <c r="J30" s="59">
        <f t="shared" si="0"/>
        <v>0</v>
      </c>
      <c r="L30" s="162"/>
      <c r="M30" s="162"/>
      <c r="N30" s="162"/>
      <c r="O30" s="162"/>
      <c r="P30" s="162"/>
      <c r="Q30" s="162"/>
      <c r="R30" s="162"/>
    </row>
    <row r="31" spans="1:18" x14ac:dyDescent="0.2">
      <c r="A31" s="61">
        <v>14214</v>
      </c>
      <c r="B31" s="155" t="s">
        <v>176</v>
      </c>
      <c r="C31" s="155"/>
      <c r="D31" s="155"/>
      <c r="E31" s="155"/>
      <c r="F31" s="155"/>
      <c r="G31" s="155"/>
      <c r="H31" s="57">
        <v>210</v>
      </c>
      <c r="I31" s="58"/>
      <c r="J31" s="59">
        <f>H31*I31</f>
        <v>0</v>
      </c>
      <c r="L31" s="163"/>
      <c r="M31" s="163"/>
      <c r="N31" s="163"/>
      <c r="O31" s="163"/>
      <c r="P31" s="163"/>
      <c r="Q31" s="163"/>
      <c r="R31" s="163"/>
    </row>
    <row r="32" spans="1:18" x14ac:dyDescent="0.2">
      <c r="A32" s="61">
        <v>12024</v>
      </c>
      <c r="B32" s="152" t="s">
        <v>177</v>
      </c>
      <c r="C32" s="153"/>
      <c r="D32" s="153"/>
      <c r="E32" s="153"/>
      <c r="F32" s="153"/>
      <c r="G32" s="154"/>
      <c r="H32" s="57">
        <v>90</v>
      </c>
      <c r="I32" s="58"/>
      <c r="J32" s="59">
        <f>H32*I32</f>
        <v>0</v>
      </c>
      <c r="L32" s="113"/>
      <c r="M32" s="113"/>
      <c r="N32" s="113"/>
      <c r="O32" s="113"/>
      <c r="P32" s="113"/>
      <c r="Q32" s="113"/>
      <c r="R32" s="113"/>
    </row>
    <row r="33" spans="1:18" ht="15" thickBot="1" x14ac:dyDescent="0.25">
      <c r="A33" s="61">
        <v>12021</v>
      </c>
      <c r="B33" s="152" t="s">
        <v>178</v>
      </c>
      <c r="C33" s="153"/>
      <c r="D33" s="153"/>
      <c r="E33" s="153"/>
      <c r="F33" s="153"/>
      <c r="G33" s="154"/>
      <c r="H33" s="57">
        <v>90</v>
      </c>
      <c r="I33" s="58"/>
      <c r="J33" s="59">
        <f>H33*I33</f>
        <v>0</v>
      </c>
      <c r="L33" s="113"/>
      <c r="M33" s="113"/>
      <c r="N33" s="113"/>
      <c r="O33" s="113"/>
      <c r="P33" s="113"/>
      <c r="Q33" s="113"/>
      <c r="R33" s="113"/>
    </row>
    <row r="34" spans="1:18" ht="16" thickBot="1" x14ac:dyDescent="0.25">
      <c r="A34" s="45" t="s">
        <v>3</v>
      </c>
      <c r="B34" s="187" t="s">
        <v>88</v>
      </c>
      <c r="C34" s="187"/>
      <c r="D34" s="187"/>
      <c r="E34" s="187"/>
      <c r="F34" s="187"/>
      <c r="G34" s="187"/>
      <c r="H34" s="46" t="s">
        <v>5</v>
      </c>
      <c r="I34" s="46" t="s">
        <v>74</v>
      </c>
      <c r="J34" s="46" t="s">
        <v>87</v>
      </c>
      <c r="L34" s="115">
        <v>14007</v>
      </c>
      <c r="M34" s="115">
        <v>14007</v>
      </c>
      <c r="N34" s="115">
        <v>14033</v>
      </c>
      <c r="O34" s="115">
        <v>14307</v>
      </c>
      <c r="P34" s="115">
        <v>14304</v>
      </c>
      <c r="Q34" s="115">
        <v>14301</v>
      </c>
      <c r="R34" s="115">
        <v>14302</v>
      </c>
    </row>
    <row r="35" spans="1:18" x14ac:dyDescent="0.2">
      <c r="A35" s="56">
        <v>14007</v>
      </c>
      <c r="B35" s="164" t="s">
        <v>222</v>
      </c>
      <c r="C35" s="164"/>
      <c r="D35" s="164"/>
      <c r="E35" s="164"/>
      <c r="F35" s="164"/>
      <c r="G35" s="164"/>
      <c r="H35" s="57">
        <v>1050</v>
      </c>
      <c r="I35" s="58"/>
      <c r="J35" s="59">
        <f>H35*I35</f>
        <v>0</v>
      </c>
      <c r="L35" s="169" t="e" vm="1">
        <v>#VALUE!</v>
      </c>
      <c r="M35" s="169" t="e" vm="2">
        <v>#VALUE!</v>
      </c>
      <c r="N35" s="169"/>
      <c r="O35" s="169"/>
      <c r="P35" s="169"/>
      <c r="Q35" s="169"/>
      <c r="R35" s="169"/>
    </row>
    <row r="36" spans="1:18" x14ac:dyDescent="0.2">
      <c r="A36" s="56">
        <v>14033</v>
      </c>
      <c r="B36" s="164" t="s">
        <v>179</v>
      </c>
      <c r="C36" s="164"/>
      <c r="D36" s="164"/>
      <c r="E36" s="164"/>
      <c r="F36" s="164"/>
      <c r="G36" s="164"/>
      <c r="H36" s="57">
        <v>995</v>
      </c>
      <c r="I36" s="58"/>
      <c r="J36" s="59">
        <f>H36*I36</f>
        <v>0</v>
      </c>
      <c r="L36" s="162"/>
      <c r="M36" s="162"/>
      <c r="N36" s="162"/>
      <c r="O36" s="162"/>
      <c r="P36" s="162"/>
      <c r="Q36" s="162"/>
      <c r="R36" s="162"/>
    </row>
    <row r="37" spans="1:18" ht="15" x14ac:dyDescent="0.2">
      <c r="A37" s="45" t="s">
        <v>3</v>
      </c>
      <c r="B37" s="187" t="s">
        <v>93</v>
      </c>
      <c r="C37" s="187"/>
      <c r="D37" s="187"/>
      <c r="E37" s="187"/>
      <c r="F37" s="187"/>
      <c r="G37" s="187"/>
      <c r="H37" s="46" t="s">
        <v>5</v>
      </c>
      <c r="I37" s="46" t="s">
        <v>74</v>
      </c>
      <c r="J37" s="46" t="s">
        <v>87</v>
      </c>
      <c r="L37" s="162"/>
      <c r="M37" s="162"/>
      <c r="N37" s="162"/>
      <c r="O37" s="162"/>
      <c r="P37" s="162"/>
      <c r="Q37" s="162"/>
      <c r="R37" s="162"/>
    </row>
    <row r="38" spans="1:18" x14ac:dyDescent="0.2">
      <c r="A38" s="56">
        <v>14307</v>
      </c>
      <c r="B38" s="164" t="s">
        <v>180</v>
      </c>
      <c r="C38" s="164"/>
      <c r="D38" s="164"/>
      <c r="E38" s="164"/>
      <c r="F38" s="164"/>
      <c r="G38" s="164"/>
      <c r="H38" s="57">
        <v>140</v>
      </c>
      <c r="I38" s="58"/>
      <c r="J38" s="59">
        <f t="shared" ref="J38:J44" si="1">H38*I38</f>
        <v>0</v>
      </c>
      <c r="L38" s="162"/>
      <c r="M38" s="162"/>
      <c r="N38" s="162"/>
      <c r="O38" s="162"/>
      <c r="P38" s="162"/>
      <c r="Q38" s="162"/>
      <c r="R38" s="162"/>
    </row>
    <row r="39" spans="1:18" x14ac:dyDescent="0.2">
      <c r="A39" s="56">
        <v>14304</v>
      </c>
      <c r="B39" s="164" t="s">
        <v>181</v>
      </c>
      <c r="C39" s="164"/>
      <c r="D39" s="164"/>
      <c r="E39" s="164"/>
      <c r="F39" s="164"/>
      <c r="G39" s="164"/>
      <c r="H39" s="57">
        <v>150</v>
      </c>
      <c r="I39" s="58"/>
      <c r="J39" s="59">
        <f t="shared" si="1"/>
        <v>0</v>
      </c>
      <c r="L39" s="162"/>
      <c r="M39" s="162"/>
      <c r="N39" s="162"/>
      <c r="O39" s="162"/>
      <c r="P39" s="162"/>
      <c r="Q39" s="162"/>
      <c r="R39" s="162"/>
    </row>
    <row r="40" spans="1:18" x14ac:dyDescent="0.2">
      <c r="A40" s="56">
        <v>14305</v>
      </c>
      <c r="B40" s="164" t="s">
        <v>182</v>
      </c>
      <c r="C40" s="164"/>
      <c r="D40" s="164"/>
      <c r="E40" s="164"/>
      <c r="F40" s="164"/>
      <c r="G40" s="164"/>
      <c r="H40" s="57">
        <v>305</v>
      </c>
      <c r="I40" s="58"/>
      <c r="J40" s="59">
        <f t="shared" si="1"/>
        <v>0</v>
      </c>
      <c r="L40" s="53">
        <v>14509</v>
      </c>
      <c r="M40" s="53">
        <v>14305</v>
      </c>
      <c r="N40" s="53">
        <v>14324</v>
      </c>
      <c r="O40" s="53">
        <v>14322</v>
      </c>
      <c r="P40" s="53"/>
      <c r="Q40" s="53"/>
      <c r="R40" s="53"/>
    </row>
    <row r="41" spans="1:18" x14ac:dyDescent="0.2">
      <c r="A41" s="56">
        <v>14324</v>
      </c>
      <c r="B41" s="152" t="s">
        <v>183</v>
      </c>
      <c r="C41" s="153"/>
      <c r="D41" s="153"/>
      <c r="E41" s="153"/>
      <c r="F41" s="153"/>
      <c r="G41" s="154"/>
      <c r="H41" s="57">
        <v>395</v>
      </c>
      <c r="I41" s="58"/>
      <c r="J41" s="59">
        <f t="shared" si="1"/>
        <v>0</v>
      </c>
      <c r="L41" s="62"/>
      <c r="M41" s="62"/>
      <c r="N41" s="62"/>
      <c r="O41" s="192" t="e" vm="3">
        <v>#VALUE!</v>
      </c>
      <c r="P41" s="62"/>
      <c r="Q41" s="62"/>
      <c r="R41" s="62"/>
    </row>
    <row r="42" spans="1:18" x14ac:dyDescent="0.2">
      <c r="A42" s="56">
        <v>14322</v>
      </c>
      <c r="B42" s="102" t="s">
        <v>210</v>
      </c>
      <c r="C42" s="103"/>
      <c r="D42" s="103"/>
      <c r="E42" s="103"/>
      <c r="F42" s="103"/>
      <c r="G42" s="104"/>
      <c r="H42" s="57">
        <v>250</v>
      </c>
      <c r="I42" s="58"/>
      <c r="J42" s="59">
        <f t="shared" si="1"/>
        <v>0</v>
      </c>
      <c r="L42" s="108"/>
      <c r="M42" s="108"/>
      <c r="N42" s="108"/>
      <c r="O42" s="192"/>
      <c r="P42" s="108"/>
      <c r="Q42" s="108"/>
      <c r="R42" s="108"/>
    </row>
    <row r="43" spans="1:18" x14ac:dyDescent="0.2">
      <c r="A43" s="56">
        <v>14301</v>
      </c>
      <c r="B43" s="164" t="s">
        <v>184</v>
      </c>
      <c r="C43" s="164"/>
      <c r="D43" s="164"/>
      <c r="E43" s="164"/>
      <c r="F43" s="164"/>
      <c r="G43" s="164"/>
      <c r="H43" s="57">
        <v>499</v>
      </c>
      <c r="I43" s="58"/>
      <c r="J43" s="59">
        <f t="shared" si="1"/>
        <v>0</v>
      </c>
      <c r="L43" s="190"/>
      <c r="M43" s="190"/>
      <c r="N43" s="190"/>
      <c r="O43" s="192"/>
      <c r="P43" s="147"/>
      <c r="Q43" s="147"/>
      <c r="R43" s="147"/>
    </row>
    <row r="44" spans="1:18" x14ac:dyDescent="0.2">
      <c r="A44" s="61">
        <v>14302</v>
      </c>
      <c r="B44" s="164" t="s">
        <v>185</v>
      </c>
      <c r="C44" s="164"/>
      <c r="D44" s="164"/>
      <c r="E44" s="164"/>
      <c r="F44" s="164"/>
      <c r="G44" s="164"/>
      <c r="H44" s="57">
        <v>675</v>
      </c>
      <c r="I44" s="58"/>
      <c r="J44" s="59">
        <f t="shared" si="1"/>
        <v>0</v>
      </c>
      <c r="L44" s="167"/>
      <c r="M44" s="167"/>
      <c r="N44" s="167"/>
      <c r="O44" s="192"/>
      <c r="P44" s="147"/>
      <c r="Q44" s="147"/>
      <c r="R44" s="147"/>
    </row>
    <row r="45" spans="1:18" x14ac:dyDescent="0.2">
      <c r="A45" s="61">
        <v>14509</v>
      </c>
      <c r="B45" s="164" t="s">
        <v>186</v>
      </c>
      <c r="C45" s="164"/>
      <c r="D45" s="164"/>
      <c r="E45" s="164"/>
      <c r="F45" s="164"/>
      <c r="G45" s="164"/>
      <c r="H45" s="57">
        <v>865</v>
      </c>
      <c r="I45" s="58"/>
      <c r="J45" s="59">
        <f>H45*I45</f>
        <v>0</v>
      </c>
      <c r="L45" s="191"/>
      <c r="M45" s="191"/>
      <c r="N45" s="191"/>
      <c r="O45" s="193"/>
      <c r="P45" s="148"/>
      <c r="Q45" s="148"/>
      <c r="R45" s="148"/>
    </row>
    <row r="46" spans="1:18" x14ac:dyDescent="0.2">
      <c r="A46" s="61">
        <v>14511</v>
      </c>
      <c r="B46" s="164" t="s">
        <v>187</v>
      </c>
      <c r="C46" s="164"/>
      <c r="D46" s="164"/>
      <c r="E46" s="164"/>
      <c r="F46" s="164"/>
      <c r="G46" s="164"/>
      <c r="H46" s="57">
        <v>865</v>
      </c>
      <c r="I46" s="58"/>
      <c r="J46" s="59">
        <f t="shared" ref="J46:J72" si="2">H46*I46</f>
        <v>0</v>
      </c>
      <c r="L46" s="63">
        <v>14003</v>
      </c>
      <c r="M46" s="63">
        <v>17200</v>
      </c>
      <c r="N46" s="63">
        <v>15020</v>
      </c>
      <c r="O46" s="63">
        <v>15030</v>
      </c>
      <c r="P46" s="63">
        <v>14000</v>
      </c>
      <c r="Q46" s="63">
        <v>14001</v>
      </c>
      <c r="R46" s="63"/>
    </row>
    <row r="47" spans="1:18" ht="15" x14ac:dyDescent="0.2">
      <c r="A47" s="45" t="s">
        <v>3</v>
      </c>
      <c r="B47" s="165" t="s">
        <v>131</v>
      </c>
      <c r="C47" s="165"/>
      <c r="D47" s="165"/>
      <c r="E47" s="165"/>
      <c r="F47" s="165"/>
      <c r="G47" s="165"/>
      <c r="H47" s="52" t="s">
        <v>5</v>
      </c>
      <c r="I47" s="52" t="s">
        <v>6</v>
      </c>
      <c r="J47" s="46" t="s">
        <v>87</v>
      </c>
      <c r="L47" s="146"/>
      <c r="M47" s="157"/>
      <c r="N47" s="159"/>
      <c r="O47" s="166"/>
      <c r="P47" s="200" t="e" vm="4">
        <v>#VALUE!</v>
      </c>
      <c r="Q47" s="166"/>
      <c r="R47" s="146"/>
    </row>
    <row r="48" spans="1:18" x14ac:dyDescent="0.2">
      <c r="A48" s="56">
        <v>14003</v>
      </c>
      <c r="B48" s="155" t="s">
        <v>188</v>
      </c>
      <c r="C48" s="155"/>
      <c r="D48" s="155"/>
      <c r="E48" s="155"/>
      <c r="F48" s="155"/>
      <c r="G48" s="155"/>
      <c r="H48" s="60">
        <v>595</v>
      </c>
      <c r="I48" s="58"/>
      <c r="J48" s="59">
        <f t="shared" si="2"/>
        <v>0</v>
      </c>
      <c r="L48" s="147"/>
      <c r="M48" s="158"/>
      <c r="N48" s="160"/>
      <c r="O48" s="167"/>
      <c r="P48" s="201"/>
      <c r="Q48" s="167"/>
      <c r="R48" s="147"/>
    </row>
    <row r="49" spans="1:18" x14ac:dyDescent="0.2">
      <c r="A49" s="56">
        <v>17200</v>
      </c>
      <c r="B49" s="155" t="s">
        <v>213</v>
      </c>
      <c r="C49" s="155"/>
      <c r="D49" s="155"/>
      <c r="E49" s="155"/>
      <c r="F49" s="155"/>
      <c r="G49" s="155"/>
      <c r="H49" s="60">
        <v>750</v>
      </c>
      <c r="I49" s="58"/>
      <c r="J49" s="59">
        <f t="shared" si="2"/>
        <v>0</v>
      </c>
      <c r="L49" s="147"/>
      <c r="M49" s="158"/>
      <c r="N49" s="160"/>
      <c r="O49" s="167"/>
      <c r="P49" s="201"/>
      <c r="Q49" s="167"/>
      <c r="R49" s="147"/>
    </row>
    <row r="50" spans="1:18" x14ac:dyDescent="0.2">
      <c r="A50" s="56">
        <v>15020</v>
      </c>
      <c r="B50" s="155" t="s">
        <v>189</v>
      </c>
      <c r="C50" s="155"/>
      <c r="D50" s="155"/>
      <c r="E50" s="155"/>
      <c r="F50" s="155"/>
      <c r="G50" s="155"/>
      <c r="H50" s="60">
        <v>1150</v>
      </c>
      <c r="I50" s="58"/>
      <c r="J50" s="59">
        <f t="shared" si="2"/>
        <v>0</v>
      </c>
      <c r="L50" s="147"/>
      <c r="M50" s="158"/>
      <c r="N50" s="160"/>
      <c r="O50" s="167"/>
      <c r="P50" s="201"/>
      <c r="Q50" s="167"/>
      <c r="R50" s="147"/>
    </row>
    <row r="51" spans="1:18" x14ac:dyDescent="0.2">
      <c r="A51" s="56">
        <v>15030</v>
      </c>
      <c r="B51" s="156" t="s">
        <v>190</v>
      </c>
      <c r="C51" s="156"/>
      <c r="D51" s="156"/>
      <c r="E51" s="156"/>
      <c r="F51" s="156"/>
      <c r="G51" s="156"/>
      <c r="H51" s="60">
        <v>1150</v>
      </c>
      <c r="I51" s="58"/>
      <c r="J51" s="59">
        <f t="shared" si="2"/>
        <v>0</v>
      </c>
      <c r="L51" s="147"/>
      <c r="M51" s="158"/>
      <c r="N51" s="161"/>
      <c r="O51" s="168"/>
      <c r="P51" s="201"/>
      <c r="Q51" s="168"/>
      <c r="R51" s="147"/>
    </row>
    <row r="52" spans="1:18" x14ac:dyDescent="0.2">
      <c r="A52" s="56">
        <v>14000</v>
      </c>
      <c r="B52" s="152" t="s">
        <v>191</v>
      </c>
      <c r="C52" s="153"/>
      <c r="D52" s="153"/>
      <c r="E52" s="153"/>
      <c r="F52" s="153"/>
      <c r="G52" s="154"/>
      <c r="H52" s="60">
        <v>635</v>
      </c>
      <c r="I52" s="58"/>
      <c r="J52" s="59">
        <f t="shared" si="2"/>
        <v>0</v>
      </c>
      <c r="L52" s="64"/>
      <c r="M52" s="65"/>
      <c r="N52" s="65"/>
      <c r="O52" s="64"/>
      <c r="P52" s="201"/>
      <c r="Q52" s="64"/>
      <c r="R52" s="147"/>
    </row>
    <row r="53" spans="1:18" s="72" customFormat="1" x14ac:dyDescent="0.2">
      <c r="A53" s="66">
        <v>14001</v>
      </c>
      <c r="B53" s="149" t="s">
        <v>192</v>
      </c>
      <c r="C53" s="150"/>
      <c r="D53" s="150"/>
      <c r="E53" s="150"/>
      <c r="F53" s="150"/>
      <c r="G53" s="151"/>
      <c r="H53" s="67">
        <v>455</v>
      </c>
      <c r="I53" s="58"/>
      <c r="J53" s="68">
        <f t="shared" si="2"/>
        <v>0</v>
      </c>
      <c r="K53" s="69"/>
      <c r="L53" s="70"/>
      <c r="M53" s="71"/>
      <c r="N53" s="71"/>
      <c r="O53" s="70"/>
      <c r="P53" s="202"/>
      <c r="Q53" s="70"/>
      <c r="R53" s="148"/>
    </row>
    <row r="54" spans="1:18" ht="15" x14ac:dyDescent="0.2">
      <c r="A54" s="45" t="s">
        <v>3</v>
      </c>
      <c r="B54" s="165" t="s">
        <v>204</v>
      </c>
      <c r="C54" s="165"/>
      <c r="D54" s="165"/>
      <c r="E54" s="165"/>
      <c r="F54" s="165"/>
      <c r="G54" s="165"/>
      <c r="H54" s="52" t="s">
        <v>5</v>
      </c>
      <c r="I54" s="52" t="s">
        <v>6</v>
      </c>
      <c r="J54" s="46" t="s">
        <v>87</v>
      </c>
      <c r="L54" s="54"/>
      <c r="M54" s="54">
        <v>18117</v>
      </c>
      <c r="N54" s="54"/>
      <c r="O54" s="54"/>
      <c r="P54" s="54"/>
      <c r="Q54" s="54"/>
      <c r="R54" s="54"/>
    </row>
    <row r="55" spans="1:18" x14ac:dyDescent="0.2">
      <c r="A55" s="56">
        <v>18117</v>
      </c>
      <c r="B55" s="155" t="s">
        <v>193</v>
      </c>
      <c r="C55" s="155"/>
      <c r="D55" s="155"/>
      <c r="E55" s="155"/>
      <c r="F55" s="155"/>
      <c r="G55" s="155"/>
      <c r="H55" s="60">
        <v>360</v>
      </c>
      <c r="I55" s="58"/>
      <c r="J55" s="59">
        <f t="shared" si="2"/>
        <v>0</v>
      </c>
      <c r="L55" s="162"/>
      <c r="M55" s="162"/>
      <c r="N55" s="162"/>
      <c r="O55" s="162"/>
      <c r="P55" s="162"/>
      <c r="Q55" s="162"/>
      <c r="R55" s="162"/>
    </row>
    <row r="56" spans="1:18" x14ac:dyDescent="0.2">
      <c r="A56" s="56"/>
      <c r="B56" s="155"/>
      <c r="C56" s="155"/>
      <c r="D56" s="155"/>
      <c r="E56" s="155"/>
      <c r="F56" s="155"/>
      <c r="G56" s="155"/>
      <c r="H56" s="60"/>
      <c r="I56" s="58"/>
      <c r="J56" s="59">
        <f t="shared" si="2"/>
        <v>0</v>
      </c>
      <c r="L56" s="162"/>
      <c r="M56" s="162"/>
      <c r="N56" s="162"/>
      <c r="O56" s="162"/>
      <c r="P56" s="162"/>
      <c r="Q56" s="162"/>
      <c r="R56" s="162"/>
    </row>
    <row r="57" spans="1:18" ht="15" x14ac:dyDescent="0.2">
      <c r="A57" s="45" t="s">
        <v>3</v>
      </c>
      <c r="B57" s="165" t="s">
        <v>9</v>
      </c>
      <c r="C57" s="165"/>
      <c r="D57" s="165"/>
      <c r="E57" s="165"/>
      <c r="F57" s="165"/>
      <c r="G57" s="165"/>
      <c r="H57" s="52" t="s">
        <v>5</v>
      </c>
      <c r="I57" s="52" t="s">
        <v>6</v>
      </c>
      <c r="J57" s="46" t="s">
        <v>87</v>
      </c>
      <c r="L57" s="46" t="s">
        <v>101</v>
      </c>
      <c r="M57" s="46" t="s">
        <v>100</v>
      </c>
      <c r="N57" s="46"/>
      <c r="O57" s="46">
        <v>19002</v>
      </c>
      <c r="P57" s="46">
        <v>14606</v>
      </c>
      <c r="Q57" s="46"/>
      <c r="R57" s="46"/>
    </row>
    <row r="58" spans="1:18" x14ac:dyDescent="0.2">
      <c r="A58" s="73">
        <v>14105</v>
      </c>
      <c r="B58" s="188" t="s">
        <v>194</v>
      </c>
      <c r="C58" s="188"/>
      <c r="D58" s="188"/>
      <c r="E58" s="188"/>
      <c r="F58" s="188"/>
      <c r="G58" s="188"/>
      <c r="H58" s="60">
        <v>1000</v>
      </c>
      <c r="I58" s="74"/>
      <c r="J58" s="59">
        <f t="shared" si="2"/>
        <v>0</v>
      </c>
      <c r="L58" s="162"/>
      <c r="M58" s="186" t="e" vm="5">
        <v>#VALUE!</v>
      </c>
      <c r="N58" s="162"/>
      <c r="O58" s="162"/>
      <c r="P58" s="162" t="e" vm="6">
        <v>#VALUE!</v>
      </c>
      <c r="Q58" s="162"/>
      <c r="R58" s="162"/>
    </row>
    <row r="59" spans="1:18" x14ac:dyDescent="0.2">
      <c r="A59" s="73">
        <v>14110</v>
      </c>
      <c r="B59" s="188" t="s">
        <v>195</v>
      </c>
      <c r="C59" s="188"/>
      <c r="D59" s="188"/>
      <c r="E59" s="188"/>
      <c r="F59" s="188"/>
      <c r="G59" s="188"/>
      <c r="H59" s="60">
        <v>1300</v>
      </c>
      <c r="I59" s="74"/>
      <c r="J59" s="59">
        <f t="shared" si="2"/>
        <v>0</v>
      </c>
      <c r="L59" s="162"/>
      <c r="M59" s="186"/>
      <c r="N59" s="162"/>
      <c r="O59" s="162"/>
      <c r="P59" s="162"/>
      <c r="Q59" s="162"/>
      <c r="R59" s="162"/>
    </row>
    <row r="60" spans="1:18" ht="15" customHeight="1" x14ac:dyDescent="0.2">
      <c r="A60" s="73">
        <v>14108</v>
      </c>
      <c r="B60" s="189" t="s">
        <v>196</v>
      </c>
      <c r="C60" s="189"/>
      <c r="D60" s="189"/>
      <c r="E60" s="189"/>
      <c r="F60" s="189"/>
      <c r="G60" s="189"/>
      <c r="H60" s="60">
        <v>2500</v>
      </c>
      <c r="I60" s="74"/>
      <c r="J60" s="59">
        <f t="shared" si="2"/>
        <v>0</v>
      </c>
      <c r="L60" s="162"/>
      <c r="M60" s="186"/>
      <c r="N60" s="162"/>
      <c r="O60" s="162"/>
      <c r="P60" s="162"/>
      <c r="Q60" s="162"/>
      <c r="R60" s="162"/>
    </row>
    <row r="61" spans="1:18" ht="15" customHeight="1" x14ac:dyDescent="0.2">
      <c r="A61" s="73">
        <v>14606</v>
      </c>
      <c r="B61" s="198" t="s">
        <v>212</v>
      </c>
      <c r="C61" s="198"/>
      <c r="D61" s="198"/>
      <c r="E61" s="198"/>
      <c r="F61" s="198"/>
      <c r="G61" s="198"/>
      <c r="H61" s="60">
        <v>6500</v>
      </c>
      <c r="I61" s="74"/>
      <c r="J61" s="59">
        <f t="shared" si="2"/>
        <v>0</v>
      </c>
      <c r="L61" s="162"/>
      <c r="M61" s="186"/>
      <c r="N61" s="162"/>
      <c r="O61" s="162"/>
      <c r="P61" s="162"/>
      <c r="Q61" s="162"/>
      <c r="R61" s="162"/>
    </row>
    <row r="62" spans="1:18" x14ac:dyDescent="0.2">
      <c r="A62" s="73">
        <v>19002</v>
      </c>
      <c r="B62" s="156" t="s">
        <v>197</v>
      </c>
      <c r="C62" s="156"/>
      <c r="D62" s="156"/>
      <c r="E62" s="156"/>
      <c r="F62" s="156"/>
      <c r="G62" s="156"/>
      <c r="H62" s="60">
        <v>1050</v>
      </c>
      <c r="I62" s="74"/>
      <c r="J62" s="59">
        <f t="shared" si="2"/>
        <v>0</v>
      </c>
      <c r="L62" s="162"/>
      <c r="M62" s="186"/>
      <c r="N62" s="162"/>
      <c r="O62" s="162"/>
      <c r="P62" s="162"/>
      <c r="Q62" s="162"/>
      <c r="R62" s="162"/>
    </row>
    <row r="63" spans="1:18" ht="15" x14ac:dyDescent="0.2">
      <c r="A63" s="45" t="s">
        <v>3</v>
      </c>
      <c r="B63" s="165" t="s">
        <v>14</v>
      </c>
      <c r="C63" s="165"/>
      <c r="D63" s="165"/>
      <c r="E63" s="165"/>
      <c r="F63" s="165"/>
      <c r="G63" s="165"/>
      <c r="H63" s="52" t="s">
        <v>5</v>
      </c>
      <c r="I63" s="52" t="s">
        <v>6</v>
      </c>
      <c r="J63" s="75" t="s">
        <v>87</v>
      </c>
      <c r="L63" s="162"/>
      <c r="M63" s="162"/>
      <c r="N63" s="162"/>
      <c r="O63" s="162"/>
      <c r="P63" s="162"/>
      <c r="Q63" s="162"/>
      <c r="R63" s="162"/>
    </row>
    <row r="64" spans="1:18" x14ac:dyDescent="0.2">
      <c r="A64" s="56">
        <v>20001</v>
      </c>
      <c r="B64" s="156" t="s">
        <v>15</v>
      </c>
      <c r="C64" s="156"/>
      <c r="D64" s="156"/>
      <c r="E64" s="156"/>
      <c r="F64" s="156"/>
      <c r="G64" s="156"/>
      <c r="H64" s="60">
        <v>2995</v>
      </c>
      <c r="I64" s="58"/>
      <c r="J64" s="59">
        <f t="shared" si="2"/>
        <v>0</v>
      </c>
      <c r="L64" s="162"/>
      <c r="M64" s="162"/>
      <c r="N64" s="162"/>
      <c r="O64" s="162"/>
      <c r="P64" s="162"/>
      <c r="Q64" s="162"/>
      <c r="R64" s="162"/>
    </row>
    <row r="65" spans="1:19" x14ac:dyDescent="0.2">
      <c r="A65" s="56">
        <v>20002</v>
      </c>
      <c r="B65" s="156" t="s">
        <v>16</v>
      </c>
      <c r="C65" s="156"/>
      <c r="D65" s="156"/>
      <c r="E65" s="156"/>
      <c r="F65" s="156"/>
      <c r="G65" s="156"/>
      <c r="H65" s="60">
        <v>1550</v>
      </c>
      <c r="I65" s="58"/>
      <c r="J65" s="59">
        <f t="shared" si="2"/>
        <v>0</v>
      </c>
      <c r="L65" s="162"/>
      <c r="M65" s="162"/>
      <c r="N65" s="162"/>
      <c r="O65" s="162"/>
      <c r="P65" s="162"/>
      <c r="Q65" s="162"/>
      <c r="R65" s="162"/>
    </row>
    <row r="66" spans="1:19" ht="15" x14ac:dyDescent="0.2">
      <c r="A66" s="45" t="s">
        <v>3</v>
      </c>
      <c r="B66" s="165" t="s">
        <v>17</v>
      </c>
      <c r="C66" s="165"/>
      <c r="D66" s="165"/>
      <c r="E66" s="165"/>
      <c r="F66" s="165"/>
      <c r="G66" s="165"/>
      <c r="H66" s="52" t="s">
        <v>5</v>
      </c>
      <c r="I66" s="52" t="s">
        <v>6</v>
      </c>
      <c r="J66" s="46" t="s">
        <v>87</v>
      </c>
      <c r="L66" s="46"/>
      <c r="M66" s="46"/>
      <c r="N66" s="46"/>
      <c r="O66" s="46"/>
      <c r="P66" s="46"/>
      <c r="Q66" s="46"/>
      <c r="R66" s="46"/>
      <c r="S66" s="76"/>
    </row>
    <row r="67" spans="1:19" x14ac:dyDescent="0.2">
      <c r="A67" s="56">
        <v>18003</v>
      </c>
      <c r="B67" s="155" t="s">
        <v>226</v>
      </c>
      <c r="C67" s="155"/>
      <c r="D67" s="155"/>
      <c r="E67" s="155"/>
      <c r="F67" s="155"/>
      <c r="G67" s="155"/>
      <c r="H67" s="60">
        <v>575</v>
      </c>
      <c r="I67" s="58"/>
      <c r="J67" s="59">
        <f t="shared" si="2"/>
        <v>0</v>
      </c>
      <c r="L67" s="162"/>
      <c r="M67" s="162"/>
      <c r="N67" s="162"/>
      <c r="O67" s="162"/>
      <c r="P67" s="162"/>
      <c r="Q67" s="162"/>
      <c r="R67" s="162"/>
    </row>
    <row r="68" spans="1:19" x14ac:dyDescent="0.2">
      <c r="A68" s="85">
        <v>18211</v>
      </c>
      <c r="B68" s="182" t="s">
        <v>198</v>
      </c>
      <c r="C68" s="182"/>
      <c r="D68" s="182"/>
      <c r="E68" s="182"/>
      <c r="F68" s="182"/>
      <c r="G68" s="182"/>
      <c r="H68" s="86">
        <v>99</v>
      </c>
      <c r="I68" s="58"/>
      <c r="J68" s="59">
        <f t="shared" si="2"/>
        <v>0</v>
      </c>
      <c r="L68" s="162"/>
      <c r="M68" s="162"/>
      <c r="N68" s="162"/>
      <c r="O68" s="162"/>
      <c r="P68" s="162"/>
      <c r="Q68" s="162"/>
      <c r="R68" s="162"/>
    </row>
    <row r="69" spans="1:19" ht="15" customHeight="1" x14ac:dyDescent="0.2">
      <c r="A69" s="89"/>
      <c r="B69" s="179"/>
      <c r="C69" s="179"/>
      <c r="D69" s="179"/>
      <c r="E69" s="179"/>
      <c r="F69" s="179"/>
      <c r="G69" s="179"/>
      <c r="H69" s="90"/>
      <c r="I69" s="91"/>
      <c r="J69" s="92">
        <f t="shared" si="2"/>
        <v>0</v>
      </c>
      <c r="L69" s="162"/>
      <c r="M69" s="162"/>
      <c r="N69" s="162"/>
      <c r="O69" s="162"/>
      <c r="P69" s="162"/>
      <c r="Q69" s="162"/>
      <c r="R69" s="162"/>
    </row>
    <row r="70" spans="1:19" ht="15" customHeight="1" x14ac:dyDescent="0.2">
      <c r="A70" s="93"/>
      <c r="B70" s="180"/>
      <c r="C70" s="180"/>
      <c r="D70" s="180"/>
      <c r="E70" s="180"/>
      <c r="F70" s="180"/>
      <c r="G70" s="180"/>
      <c r="H70" s="87"/>
      <c r="I70" s="88"/>
      <c r="J70" s="94">
        <f t="shared" si="2"/>
        <v>0</v>
      </c>
      <c r="L70" s="162"/>
      <c r="M70" s="162"/>
      <c r="N70" s="162"/>
      <c r="O70" s="162"/>
      <c r="P70" s="162"/>
      <c r="Q70" s="162"/>
      <c r="R70" s="162"/>
    </row>
    <row r="71" spans="1:19" ht="15" customHeight="1" x14ac:dyDescent="0.2">
      <c r="A71" s="93"/>
      <c r="B71" s="180"/>
      <c r="C71" s="180"/>
      <c r="D71" s="180"/>
      <c r="E71" s="180"/>
      <c r="F71" s="180"/>
      <c r="G71" s="180"/>
      <c r="H71" s="87"/>
      <c r="I71" s="88"/>
      <c r="J71" s="94">
        <f t="shared" si="2"/>
        <v>0</v>
      </c>
      <c r="L71" s="162"/>
      <c r="M71" s="162"/>
      <c r="N71" s="162"/>
      <c r="O71" s="162"/>
      <c r="P71" s="162"/>
      <c r="Q71" s="162"/>
      <c r="R71" s="162"/>
    </row>
    <row r="72" spans="1:19" ht="15" customHeight="1" x14ac:dyDescent="0.2">
      <c r="A72" s="95"/>
      <c r="B72" s="181"/>
      <c r="C72" s="181"/>
      <c r="D72" s="181"/>
      <c r="E72" s="181"/>
      <c r="F72" s="181"/>
      <c r="G72" s="181"/>
      <c r="H72" s="96"/>
      <c r="I72" s="97"/>
      <c r="J72" s="98">
        <f t="shared" si="2"/>
        <v>0</v>
      </c>
      <c r="L72" s="162"/>
      <c r="M72" s="162"/>
      <c r="N72" s="162"/>
      <c r="O72" s="162"/>
      <c r="P72" s="162"/>
      <c r="Q72" s="162"/>
      <c r="R72" s="162"/>
    </row>
    <row r="73" spans="1:19" x14ac:dyDescent="0.2">
      <c r="A73" s="77"/>
      <c r="B73" s="178"/>
      <c r="C73" s="178"/>
      <c r="D73" s="178"/>
      <c r="E73" s="178"/>
      <c r="F73" s="178"/>
      <c r="G73" s="178"/>
      <c r="H73" s="78"/>
      <c r="I73" s="79"/>
      <c r="J73" s="59">
        <f t="shared" ref="J73" si="3">H73*I73</f>
        <v>0</v>
      </c>
    </row>
    <row r="74" spans="1:19" x14ac:dyDescent="0.2">
      <c r="A74" s="206"/>
      <c r="B74" s="206"/>
      <c r="C74" s="206"/>
      <c r="D74" s="206"/>
      <c r="E74" s="206"/>
      <c r="F74" s="206"/>
      <c r="G74" s="206"/>
      <c r="H74" s="206"/>
      <c r="I74" s="206"/>
      <c r="J74" s="206"/>
    </row>
    <row r="75" spans="1:19" x14ac:dyDescent="0.2">
      <c r="A75" s="175" t="s">
        <v>162</v>
      </c>
      <c r="B75" s="175"/>
      <c r="C75" s="175"/>
      <c r="D75" s="175"/>
      <c r="E75" s="175"/>
      <c r="F75" s="175"/>
      <c r="G75" s="175"/>
      <c r="H75" s="175"/>
      <c r="I75" s="175"/>
      <c r="J75" s="175"/>
    </row>
    <row r="76" spans="1:19" x14ac:dyDescent="0.2">
      <c r="A76" s="176" t="s">
        <v>123</v>
      </c>
      <c r="B76" s="176"/>
      <c r="C76" s="176"/>
      <c r="D76" s="176"/>
      <c r="E76" s="176"/>
      <c r="F76" s="177" t="s">
        <v>124</v>
      </c>
      <c r="G76" s="177"/>
    </row>
    <row r="77" spans="1:19" x14ac:dyDescent="0.2">
      <c r="A77" s="170" t="s">
        <v>122</v>
      </c>
      <c r="B77" s="170"/>
      <c r="C77" s="170"/>
      <c r="D77" s="170"/>
      <c r="E77" s="170"/>
      <c r="F77" s="173">
        <f>SUM(J16:J16)</f>
        <v>0</v>
      </c>
      <c r="G77" s="174"/>
    </row>
    <row r="78" spans="1:19" x14ac:dyDescent="0.2">
      <c r="A78" s="170" t="s">
        <v>128</v>
      </c>
      <c r="B78" s="170"/>
      <c r="C78" s="170"/>
      <c r="D78" s="170"/>
      <c r="E78" s="170"/>
      <c r="F78" s="173">
        <f>SUM(J18:J33)</f>
        <v>0</v>
      </c>
      <c r="G78" s="174"/>
    </row>
    <row r="79" spans="1:19" x14ac:dyDescent="0.2">
      <c r="A79" s="170" t="s">
        <v>129</v>
      </c>
      <c r="B79" s="170"/>
      <c r="C79" s="170"/>
      <c r="D79" s="170"/>
      <c r="E79" s="170"/>
      <c r="F79" s="173">
        <f>SUM(J35:J36)</f>
        <v>0</v>
      </c>
      <c r="G79" s="174"/>
    </row>
    <row r="80" spans="1:19" x14ac:dyDescent="0.2">
      <c r="A80" s="170" t="s">
        <v>130</v>
      </c>
      <c r="B80" s="170"/>
      <c r="C80" s="170"/>
      <c r="D80" s="170"/>
      <c r="E80" s="170"/>
      <c r="F80" s="173">
        <f>SUM(J38:J46)</f>
        <v>0</v>
      </c>
      <c r="G80" s="174"/>
    </row>
    <row r="81" spans="1:8" x14ac:dyDescent="0.2">
      <c r="A81" s="170" t="s">
        <v>132</v>
      </c>
      <c r="B81" s="170"/>
      <c r="C81" s="170"/>
      <c r="D81" s="170"/>
      <c r="E81" s="170"/>
      <c r="F81" s="173">
        <f>SUM(J48:J53)</f>
        <v>0</v>
      </c>
      <c r="G81" s="174"/>
    </row>
    <row r="82" spans="1:8" x14ac:dyDescent="0.2">
      <c r="A82" s="170" t="s">
        <v>133</v>
      </c>
      <c r="B82" s="170"/>
      <c r="C82" s="170"/>
      <c r="D82" s="170"/>
      <c r="E82" s="170"/>
      <c r="F82" s="173">
        <f>SUM(J55:J56)</f>
        <v>0</v>
      </c>
      <c r="G82" s="174"/>
    </row>
    <row r="83" spans="1:8" x14ac:dyDescent="0.2">
      <c r="A83" s="170" t="s">
        <v>134</v>
      </c>
      <c r="B83" s="170"/>
      <c r="C83" s="170"/>
      <c r="D83" s="170"/>
      <c r="E83" s="170"/>
      <c r="F83" s="173">
        <f>SUM(J58:J62)</f>
        <v>0</v>
      </c>
      <c r="G83" s="174"/>
    </row>
    <row r="84" spans="1:8" x14ac:dyDescent="0.2">
      <c r="A84" s="170" t="s">
        <v>137</v>
      </c>
      <c r="B84" s="170"/>
      <c r="C84" s="170"/>
      <c r="D84" s="170"/>
      <c r="E84" s="170"/>
      <c r="F84" s="173">
        <f>SUM(J64:J65)</f>
        <v>0</v>
      </c>
      <c r="G84" s="174"/>
    </row>
    <row r="85" spans="1:8" x14ac:dyDescent="0.2">
      <c r="A85" s="170" t="s">
        <v>138</v>
      </c>
      <c r="B85" s="170"/>
      <c r="C85" s="170"/>
      <c r="D85" s="170"/>
      <c r="E85" s="170"/>
      <c r="F85" s="173">
        <f>SUM(J67:J72)</f>
        <v>0</v>
      </c>
      <c r="G85" s="174"/>
    </row>
    <row r="86" spans="1:8" x14ac:dyDescent="0.2">
      <c r="A86" s="170" t="s">
        <v>143</v>
      </c>
      <c r="B86" s="170"/>
      <c r="C86" s="170"/>
      <c r="D86" s="170"/>
      <c r="E86" s="170"/>
      <c r="F86" s="173">
        <f>SUM(J73:J73)</f>
        <v>0</v>
      </c>
      <c r="G86" s="174"/>
    </row>
    <row r="87" spans="1:8" ht="15" x14ac:dyDescent="0.2">
      <c r="A87" s="170" t="s">
        <v>144</v>
      </c>
      <c r="B87" s="170"/>
      <c r="C87" s="170"/>
      <c r="D87" s="170"/>
      <c r="E87" s="170"/>
      <c r="F87" s="171">
        <f>SUM(F77:G86)</f>
        <v>0</v>
      </c>
      <c r="G87" s="172"/>
    </row>
    <row r="88" spans="1:8" ht="15" x14ac:dyDescent="0.2">
      <c r="A88" s="170" t="s">
        <v>145</v>
      </c>
      <c r="B88" s="170"/>
      <c r="C88" s="170"/>
      <c r="D88" s="170"/>
      <c r="E88" s="170"/>
      <c r="F88" s="171">
        <f>F87*0.25</f>
        <v>0</v>
      </c>
      <c r="G88" s="172"/>
    </row>
    <row r="89" spans="1:8" ht="15" x14ac:dyDescent="0.2">
      <c r="A89" s="170" t="s">
        <v>201</v>
      </c>
      <c r="B89" s="170"/>
      <c r="C89" s="170"/>
      <c r="D89" s="170"/>
      <c r="E89" s="170"/>
      <c r="F89" s="171">
        <f>F87+F88</f>
        <v>0</v>
      </c>
      <c r="G89" s="172"/>
    </row>
    <row r="90" spans="1:8" ht="24" customHeight="1" x14ac:dyDescent="0.2"/>
    <row r="91" spans="1:8" x14ac:dyDescent="0.2">
      <c r="A91" s="80" t="s">
        <v>227</v>
      </c>
      <c r="B91" s="80"/>
      <c r="C91" s="80"/>
      <c r="D91" s="80"/>
      <c r="E91" s="80"/>
    </row>
    <row r="92" spans="1:8" ht="14.25" customHeight="1" x14ac:dyDescent="0.2">
      <c r="A92" s="50" t="s">
        <v>206</v>
      </c>
      <c r="B92" s="80"/>
      <c r="C92" s="80"/>
      <c r="D92" s="80"/>
      <c r="E92" s="80"/>
    </row>
    <row r="93" spans="1:8" x14ac:dyDescent="0.2">
      <c r="A93" s="47" t="s">
        <v>216</v>
      </c>
      <c r="H93" s="109"/>
    </row>
    <row r="94" spans="1:8" x14ac:dyDescent="0.2">
      <c r="A94" s="47" t="s">
        <v>217</v>
      </c>
      <c r="F94" s="109"/>
    </row>
    <row r="96" spans="1:8" x14ac:dyDescent="0.2">
      <c r="A96" s="47" t="s">
        <v>205</v>
      </c>
      <c r="D96" s="99">
        <f>H2</f>
        <v>46031</v>
      </c>
    </row>
    <row r="98" spans="1:4" ht="15" x14ac:dyDescent="0.2">
      <c r="A98" s="101" t="s">
        <v>208</v>
      </c>
      <c r="B98" s="101"/>
      <c r="C98" s="101"/>
      <c r="D98" s="101"/>
    </row>
  </sheetData>
  <sheetProtection algorithmName="SHA-512" hashValue="oISo79gNeC/NuENqOZ26T28jm1hExoYngr48u8zqDh3B6BYHZhJADAj59mHhn/xwsDNbI4INGecM3O9lwT0omg==" saltValue="fmoOhvPWVeLEbd92/8FIrw==" spinCount="100000" sheet="1" insertRows="0"/>
  <protectedRanges>
    <protectedRange sqref="C11:J11" name="Område5"/>
    <protectedRange sqref="A73:H73" name="Område3"/>
    <protectedRange sqref="C9:D9 C10:F10 H10:J10 I11:J11 H12:J14 C11:G11 B12:E14" name="Område1"/>
    <protectedRange sqref="I18:I33 I35:I36 I58:I62 I38:I46 I64:I65 I55:I56 I67:I72 I73:I74 I16 I48:I53" name="Område2"/>
    <protectedRange sqref="I9:J9" name="Område4"/>
  </protectedRanges>
  <mergeCells count="175">
    <mergeCell ref="P47:P53"/>
    <mergeCell ref="M13:O13"/>
    <mergeCell ref="A74:J74"/>
    <mergeCell ref="H10:J10"/>
    <mergeCell ref="H14:J14"/>
    <mergeCell ref="A8:J8"/>
    <mergeCell ref="A4:F4"/>
    <mergeCell ref="B15:G15"/>
    <mergeCell ref="A9:B9"/>
    <mergeCell ref="B7:G7"/>
    <mergeCell ref="E9:F9"/>
    <mergeCell ref="B14:E14"/>
    <mergeCell ref="C10:F10"/>
    <mergeCell ref="F14:G14"/>
    <mergeCell ref="H7:J7"/>
    <mergeCell ref="B29:G29"/>
    <mergeCell ref="B30:G30"/>
    <mergeCell ref="B34:G34"/>
    <mergeCell ref="B32:G32"/>
    <mergeCell ref="B35:G35"/>
    <mergeCell ref="B27:G27"/>
    <mergeCell ref="B25:G25"/>
    <mergeCell ref="B24:G24"/>
    <mergeCell ref="B17:G17"/>
    <mergeCell ref="B18:G18"/>
    <mergeCell ref="N18:N22"/>
    <mergeCell ref="O18:O22"/>
    <mergeCell ref="P18:P22"/>
    <mergeCell ref="Q18:Q22"/>
    <mergeCell ref="B16:G16"/>
    <mergeCell ref="R18:R22"/>
    <mergeCell ref="B19:G19"/>
    <mergeCell ref="B21:G21"/>
    <mergeCell ref="B22:G22"/>
    <mergeCell ref="B20:G20"/>
    <mergeCell ref="Q24:Q28"/>
    <mergeCell ref="R24:R28"/>
    <mergeCell ref="L18:L22"/>
    <mergeCell ref="M18:M22"/>
    <mergeCell ref="B28:G28"/>
    <mergeCell ref="L24:L28"/>
    <mergeCell ref="M24:M28"/>
    <mergeCell ref="N24:N28"/>
    <mergeCell ref="O24:O28"/>
    <mergeCell ref="P24:P28"/>
    <mergeCell ref="B26:G26"/>
    <mergeCell ref="B23:G23"/>
    <mergeCell ref="P35:P39"/>
    <mergeCell ref="L35:L39"/>
    <mergeCell ref="M35:M39"/>
    <mergeCell ref="B43:G43"/>
    <mergeCell ref="B41:G41"/>
    <mergeCell ref="L43:L45"/>
    <mergeCell ref="M43:M45"/>
    <mergeCell ref="N43:N45"/>
    <mergeCell ref="O41:O45"/>
    <mergeCell ref="L55:L56"/>
    <mergeCell ref="M55:M56"/>
    <mergeCell ref="N55:N56"/>
    <mergeCell ref="O55:O56"/>
    <mergeCell ref="N58:N62"/>
    <mergeCell ref="L58:L62"/>
    <mergeCell ref="M58:M62"/>
    <mergeCell ref="B31:G31"/>
    <mergeCell ref="B37:G37"/>
    <mergeCell ref="B38:G38"/>
    <mergeCell ref="B39:G39"/>
    <mergeCell ref="B40:G40"/>
    <mergeCell ref="B54:G54"/>
    <mergeCell ref="B55:G55"/>
    <mergeCell ref="B56:G56"/>
    <mergeCell ref="B62:G62"/>
    <mergeCell ref="B44:G44"/>
    <mergeCell ref="B45:G45"/>
    <mergeCell ref="B57:G57"/>
    <mergeCell ref="B58:G58"/>
    <mergeCell ref="B59:G59"/>
    <mergeCell ref="B60:G60"/>
    <mergeCell ref="B61:G61"/>
    <mergeCell ref="B63:G63"/>
    <mergeCell ref="B64:G64"/>
    <mergeCell ref="I9:J9"/>
    <mergeCell ref="A10:B10"/>
    <mergeCell ref="A11:B11"/>
    <mergeCell ref="H12:J12"/>
    <mergeCell ref="L63:R65"/>
    <mergeCell ref="M67:M72"/>
    <mergeCell ref="N67:N72"/>
    <mergeCell ref="O67:O72"/>
    <mergeCell ref="P67:P72"/>
    <mergeCell ref="Q67:Q72"/>
    <mergeCell ref="R67:R72"/>
    <mergeCell ref="F12:G12"/>
    <mergeCell ref="B70:G70"/>
    <mergeCell ref="L67:L72"/>
    <mergeCell ref="B65:G65"/>
    <mergeCell ref="P55:P56"/>
    <mergeCell ref="Q55:Q56"/>
    <mergeCell ref="R55:R56"/>
    <mergeCell ref="P58:P62"/>
    <mergeCell ref="Q58:Q62"/>
    <mergeCell ref="R58:R62"/>
    <mergeCell ref="O58:O62"/>
    <mergeCell ref="A75:J75"/>
    <mergeCell ref="A76:E76"/>
    <mergeCell ref="F76:G76"/>
    <mergeCell ref="B73:G73"/>
    <mergeCell ref="B69:G69"/>
    <mergeCell ref="B71:G71"/>
    <mergeCell ref="B72:G72"/>
    <mergeCell ref="B66:G66"/>
    <mergeCell ref="B67:G67"/>
    <mergeCell ref="B68:G68"/>
    <mergeCell ref="A83:E83"/>
    <mergeCell ref="F83:G83"/>
    <mergeCell ref="A80:E80"/>
    <mergeCell ref="F80:G80"/>
    <mergeCell ref="A81:E81"/>
    <mergeCell ref="F81:G81"/>
    <mergeCell ref="A82:E82"/>
    <mergeCell ref="F82:G82"/>
    <mergeCell ref="A77:E77"/>
    <mergeCell ref="F77:G77"/>
    <mergeCell ref="A78:E78"/>
    <mergeCell ref="F78:G78"/>
    <mergeCell ref="A79:E79"/>
    <mergeCell ref="F79:G79"/>
    <mergeCell ref="A89:E89"/>
    <mergeCell ref="F89:G89"/>
    <mergeCell ref="A86:E86"/>
    <mergeCell ref="F86:G86"/>
    <mergeCell ref="A87:E87"/>
    <mergeCell ref="F87:G87"/>
    <mergeCell ref="A88:E88"/>
    <mergeCell ref="F88:G88"/>
    <mergeCell ref="A84:E84"/>
    <mergeCell ref="F84:G84"/>
    <mergeCell ref="A85:E85"/>
    <mergeCell ref="F85:G85"/>
    <mergeCell ref="R47:R53"/>
    <mergeCell ref="B53:G53"/>
    <mergeCell ref="B52:G52"/>
    <mergeCell ref="B50:G50"/>
    <mergeCell ref="B51:G51"/>
    <mergeCell ref="L47:L51"/>
    <mergeCell ref="M47:M51"/>
    <mergeCell ref="N47:N51"/>
    <mergeCell ref="L29:R31"/>
    <mergeCell ref="B36:G36"/>
    <mergeCell ref="B47:G47"/>
    <mergeCell ref="B48:G48"/>
    <mergeCell ref="B49:G49"/>
    <mergeCell ref="O47:O51"/>
    <mergeCell ref="Q47:Q51"/>
    <mergeCell ref="B46:G46"/>
    <mergeCell ref="R35:R39"/>
    <mergeCell ref="P43:P45"/>
    <mergeCell ref="Q43:Q45"/>
    <mergeCell ref="R43:R45"/>
    <mergeCell ref="Q35:Q39"/>
    <mergeCell ref="N35:N39"/>
    <mergeCell ref="O35:O39"/>
    <mergeCell ref="B33:G33"/>
    <mergeCell ref="H1:J1"/>
    <mergeCell ref="H2:J2"/>
    <mergeCell ref="A13:B13"/>
    <mergeCell ref="C13:E13"/>
    <mergeCell ref="F13:G13"/>
    <mergeCell ref="H13:J13"/>
    <mergeCell ref="C12:E12"/>
    <mergeCell ref="A12:B12"/>
    <mergeCell ref="C9:D9"/>
    <mergeCell ref="H3:J3"/>
    <mergeCell ref="H4:J4"/>
    <mergeCell ref="C11:J11"/>
  </mergeCells>
  <hyperlinks>
    <hyperlink ref="A5" r:id="rId1" xr:uid="{1E4A1B39-F15D-42B7-B0B9-FFE9CF3667E3}"/>
  </hyperlinks>
  <pageMargins left="0.51181102362204722" right="0.11811023622047245" top="0.74803149606299213" bottom="0.35433070866141736" header="0.59055118110236227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077-0125-4FAC-9B5E-5A0963974954}">
  <dimension ref="A1:S143"/>
  <sheetViews>
    <sheetView topLeftCell="A6" workbookViewId="0">
      <selection activeCell="A18" sqref="A18:XFD18"/>
    </sheetView>
  </sheetViews>
  <sheetFormatPr baseColWidth="10" defaultColWidth="9.1640625" defaultRowHeight="15" x14ac:dyDescent="0.2"/>
  <cols>
    <col min="1" max="2" width="9.1640625" style="4"/>
    <col min="3" max="3" width="11" style="4" customWidth="1"/>
    <col min="4" max="5" width="9.1640625" style="4"/>
    <col min="6" max="6" width="11.33203125" style="4" customWidth="1"/>
    <col min="7" max="7" width="12.5" style="4" bestFit="1" customWidth="1"/>
    <col min="8" max="9" width="9.1640625" style="5"/>
    <col min="10" max="10" width="2.5" style="6" customWidth="1"/>
    <col min="11" max="17" width="16.5" style="4" hidden="1" customWidth="1"/>
    <col min="18" max="19" width="23.5" style="4" hidden="1" customWidth="1"/>
    <col min="20" max="20" width="0" style="4" hidden="1" customWidth="1"/>
    <col min="21" max="16384" width="9.1640625" style="4"/>
  </cols>
  <sheetData>
    <row r="1" spans="1:17" hidden="1" x14ac:dyDescent="0.2"/>
    <row r="2" spans="1:17" hidden="1" x14ac:dyDescent="0.2"/>
    <row r="3" spans="1:17" hidden="1" x14ac:dyDescent="0.2"/>
    <row r="4" spans="1:17" hidden="1" x14ac:dyDescent="0.2">
      <c r="A4" s="218" t="s">
        <v>73</v>
      </c>
      <c r="B4" s="218"/>
      <c r="C4" s="218"/>
      <c r="D4" s="218"/>
      <c r="E4" s="218"/>
    </row>
    <row r="5" spans="1:17" hidden="1" x14ac:dyDescent="0.2">
      <c r="A5" s="219" t="s">
        <v>24</v>
      </c>
      <c r="B5" s="219"/>
      <c r="C5" s="219"/>
      <c r="D5" s="7"/>
      <c r="G5" s="220" t="s">
        <v>114</v>
      </c>
      <c r="H5" s="220"/>
    </row>
    <row r="6" spans="1:17" x14ac:dyDescent="0.2">
      <c r="G6" s="221">
        <f>ARENA!H2</f>
        <v>46031</v>
      </c>
      <c r="H6" s="221"/>
    </row>
    <row r="7" spans="1:17" ht="21" x14ac:dyDescent="0.2">
      <c r="A7" s="1"/>
      <c r="B7" s="222" t="s">
        <v>111</v>
      </c>
      <c r="C7" s="222"/>
      <c r="D7" s="222"/>
      <c r="E7" s="222"/>
      <c r="F7" s="222"/>
      <c r="G7" s="223" t="s">
        <v>151</v>
      </c>
      <c r="H7" s="223"/>
      <c r="I7" s="223"/>
    </row>
    <row r="8" spans="1:17" ht="15.75" customHeight="1" x14ac:dyDescent="0.2">
      <c r="A8" s="228" t="str">
        <f>ARENA!A8</f>
        <v>CAMPUSMÄSSAN 28/1 2026</v>
      </c>
      <c r="B8" s="228"/>
      <c r="C8" s="228"/>
      <c r="D8" s="228"/>
      <c r="E8" s="228"/>
      <c r="F8" s="228"/>
      <c r="G8" s="228"/>
      <c r="H8" s="228"/>
      <c r="I8" s="228"/>
    </row>
    <row r="9" spans="1:17" ht="25.5" customHeight="1" x14ac:dyDescent="0.2">
      <c r="A9" s="229" t="s">
        <v>0</v>
      </c>
      <c r="B9" s="229"/>
      <c r="C9" s="2">
        <f>ARENA!C9</f>
        <v>0</v>
      </c>
      <c r="D9" s="230" t="s">
        <v>112</v>
      </c>
      <c r="E9" s="230"/>
      <c r="F9" s="2"/>
      <c r="G9" s="9" t="s">
        <v>113</v>
      </c>
      <c r="H9" s="231"/>
      <c r="I9" s="231"/>
    </row>
    <row r="10" spans="1:17" ht="21" customHeight="1" x14ac:dyDescent="0.2">
      <c r="A10" s="232" t="s">
        <v>115</v>
      </c>
      <c r="B10" s="232"/>
      <c r="C10" s="233">
        <f>ARENA!C10</f>
        <v>0</v>
      </c>
      <c r="D10" s="233"/>
      <c r="E10" s="233"/>
      <c r="F10" s="10" t="s">
        <v>119</v>
      </c>
      <c r="G10" s="225">
        <f>ARENA!H10</f>
        <v>0</v>
      </c>
      <c r="H10" s="225"/>
      <c r="I10" s="225"/>
    </row>
    <row r="11" spans="1:17" ht="21" customHeight="1" x14ac:dyDescent="0.2">
      <c r="A11" s="224" t="s">
        <v>116</v>
      </c>
      <c r="B11" s="224"/>
      <c r="C11" s="225">
        <f>ARENA!C11</f>
        <v>0</v>
      </c>
      <c r="D11" s="225"/>
      <c r="E11" s="225"/>
      <c r="F11" s="225"/>
      <c r="G11" s="10" t="s">
        <v>120</v>
      </c>
      <c r="H11" s="225">
        <f>ARENA!I11</f>
        <v>0</v>
      </c>
      <c r="I11" s="225"/>
    </row>
    <row r="12" spans="1:17" ht="18.75" customHeight="1" x14ac:dyDescent="0.2">
      <c r="A12" s="11" t="s">
        <v>1</v>
      </c>
      <c r="B12" s="225">
        <f>ARENA!B12</f>
        <v>0</v>
      </c>
      <c r="C12" s="225"/>
      <c r="D12" s="225"/>
      <c r="E12" s="226" t="s">
        <v>117</v>
      </c>
      <c r="F12" s="227"/>
      <c r="G12" s="225">
        <f>ARENA!H12</f>
        <v>0</v>
      </c>
      <c r="H12" s="225"/>
      <c r="I12" s="225"/>
    </row>
    <row r="13" spans="1:17" ht="21.75" customHeight="1" x14ac:dyDescent="0.2">
      <c r="A13" s="11" t="s">
        <v>2</v>
      </c>
      <c r="B13" s="233">
        <f>ARENA!B14</f>
        <v>0</v>
      </c>
      <c r="C13" s="233"/>
      <c r="D13" s="233"/>
      <c r="E13" s="226" t="s">
        <v>118</v>
      </c>
      <c r="F13" s="227"/>
      <c r="G13" s="225">
        <f>ARENA!H14</f>
        <v>0</v>
      </c>
      <c r="H13" s="225"/>
      <c r="I13" s="225"/>
    </row>
    <row r="14" spans="1:17" ht="16" x14ac:dyDescent="0.2">
      <c r="A14" s="12" t="s">
        <v>3</v>
      </c>
      <c r="B14" s="234" t="s">
        <v>4</v>
      </c>
      <c r="C14" s="234"/>
      <c r="D14" s="234"/>
      <c r="E14" s="234"/>
      <c r="F14" s="234"/>
      <c r="G14" s="1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">
      <c r="A15" s="14">
        <v>13101</v>
      </c>
      <c r="B15" s="235" t="s">
        <v>97</v>
      </c>
      <c r="C15" s="235"/>
      <c r="D15" s="235"/>
      <c r="E15" s="235"/>
      <c r="F15" s="235"/>
      <c r="G15" s="15">
        <v>109</v>
      </c>
      <c r="H15" s="3" t="e">
        <f>ARENA!#REF!</f>
        <v>#REF!</v>
      </c>
      <c r="I15" s="16" t="e">
        <f>G15*H15</f>
        <v>#REF!</v>
      </c>
      <c r="K15" s="236"/>
      <c r="L15" s="238"/>
      <c r="M15" s="238"/>
      <c r="N15" s="238"/>
      <c r="O15" s="238"/>
      <c r="P15" s="238"/>
      <c r="Q15" s="238"/>
    </row>
    <row r="16" spans="1:17" ht="15.75" customHeight="1" x14ac:dyDescent="0.2">
      <c r="A16" s="14">
        <v>13001</v>
      </c>
      <c r="B16" s="237" t="s">
        <v>75</v>
      </c>
      <c r="C16" s="237"/>
      <c r="D16" s="237"/>
      <c r="E16" s="237"/>
      <c r="F16" s="237"/>
      <c r="G16" s="15">
        <v>90</v>
      </c>
      <c r="H16" s="3" t="e">
        <f>ARENA!#REF!</f>
        <v>#REF!</v>
      </c>
      <c r="I16" s="17" t="e">
        <f t="shared" ref="I16:I34" si="0">G16*H16</f>
        <v>#REF!</v>
      </c>
      <c r="K16" s="236"/>
      <c r="L16" s="238"/>
      <c r="M16" s="238"/>
      <c r="N16" s="238"/>
      <c r="O16" s="238"/>
      <c r="P16" s="238"/>
      <c r="Q16" s="238"/>
    </row>
    <row r="17" spans="1:17" ht="15.75" customHeight="1" x14ac:dyDescent="0.2">
      <c r="A17" s="14">
        <v>13003</v>
      </c>
      <c r="B17" s="237" t="s">
        <v>76</v>
      </c>
      <c r="C17" s="237"/>
      <c r="D17" s="237"/>
      <c r="E17" s="237"/>
      <c r="F17" s="237"/>
      <c r="G17" s="15">
        <v>90</v>
      </c>
      <c r="H17" s="3" t="e">
        <f>ARENA!#REF!</f>
        <v>#REF!</v>
      </c>
      <c r="I17" s="17" t="e">
        <f t="shared" si="0"/>
        <v>#REF!</v>
      </c>
      <c r="K17" s="236"/>
      <c r="L17" s="238"/>
      <c r="M17" s="238"/>
      <c r="N17" s="238"/>
      <c r="O17" s="238"/>
      <c r="P17" s="238"/>
      <c r="Q17" s="238"/>
    </row>
    <row r="18" spans="1:17" ht="15.75" customHeight="1" x14ac:dyDescent="0.2">
      <c r="A18" s="14">
        <v>13005</v>
      </c>
      <c r="B18" s="237" t="s">
        <v>78</v>
      </c>
      <c r="C18" s="237"/>
      <c r="D18" s="237"/>
      <c r="E18" s="237"/>
      <c r="F18" s="237"/>
      <c r="G18" s="15">
        <v>90</v>
      </c>
      <c r="H18" s="3" t="e">
        <f>ARENA!#REF!</f>
        <v>#REF!</v>
      </c>
      <c r="I18" s="17" t="e">
        <f t="shared" si="0"/>
        <v>#REF!</v>
      </c>
      <c r="K18" s="236"/>
      <c r="L18" s="238"/>
      <c r="M18" s="238"/>
      <c r="N18" s="238"/>
      <c r="O18" s="238"/>
      <c r="P18" s="238"/>
      <c r="Q18" s="238"/>
    </row>
    <row r="19" spans="1:17" ht="15.75" customHeight="1" x14ac:dyDescent="0.2">
      <c r="A19" s="14">
        <v>13006</v>
      </c>
      <c r="B19" s="237" t="s">
        <v>79</v>
      </c>
      <c r="C19" s="237"/>
      <c r="D19" s="237"/>
      <c r="E19" s="237"/>
      <c r="F19" s="237"/>
      <c r="G19" s="15">
        <v>90</v>
      </c>
      <c r="H19" s="3" t="e">
        <f>ARENA!#REF!</f>
        <v>#REF!</v>
      </c>
      <c r="I19" s="17" t="e">
        <f t="shared" si="0"/>
        <v>#REF!</v>
      </c>
      <c r="K19" s="236"/>
      <c r="L19" s="238"/>
      <c r="M19" s="238"/>
      <c r="N19" s="238"/>
      <c r="O19" s="238"/>
      <c r="P19" s="238"/>
      <c r="Q19" s="238"/>
    </row>
    <row r="20" spans="1:17" ht="15" customHeight="1" x14ac:dyDescent="0.2">
      <c r="A20" s="14">
        <v>13009</v>
      </c>
      <c r="B20" s="237" t="s">
        <v>80</v>
      </c>
      <c r="C20" s="237"/>
      <c r="D20" s="237"/>
      <c r="E20" s="237"/>
      <c r="F20" s="237"/>
      <c r="G20" s="15">
        <v>90</v>
      </c>
      <c r="H20" s="3">
        <f>ARENA!I16</f>
        <v>0</v>
      </c>
      <c r="I20" s="17">
        <f t="shared" si="0"/>
        <v>0</v>
      </c>
      <c r="K20" s="236"/>
      <c r="L20" s="238"/>
      <c r="M20" s="238"/>
      <c r="N20" s="238"/>
      <c r="O20" s="238"/>
      <c r="P20" s="238"/>
      <c r="Q20" s="238"/>
    </row>
    <row r="21" spans="1:17" ht="16" x14ac:dyDescent="0.2">
      <c r="A21" s="12" t="s">
        <v>3</v>
      </c>
      <c r="B21" s="234" t="s">
        <v>127</v>
      </c>
      <c r="C21" s="234"/>
      <c r="D21" s="234"/>
      <c r="E21" s="234"/>
      <c r="F21" s="234"/>
      <c r="G21" s="13" t="s">
        <v>5</v>
      </c>
      <c r="H21" s="13" t="s">
        <v>74</v>
      </c>
      <c r="I21" s="13" t="s">
        <v>87</v>
      </c>
      <c r="K21" s="13">
        <v>14201</v>
      </c>
      <c r="L21" s="13">
        <v>14203</v>
      </c>
      <c r="M21" s="13">
        <v>14216</v>
      </c>
      <c r="N21" s="13">
        <v>14224</v>
      </c>
      <c r="O21" s="13">
        <v>14204</v>
      </c>
      <c r="P21" s="13">
        <v>14221</v>
      </c>
      <c r="Q21" s="13">
        <v>14223</v>
      </c>
    </row>
    <row r="22" spans="1:17" x14ac:dyDescent="0.2">
      <c r="A22" s="14">
        <v>14201</v>
      </c>
      <c r="B22" s="239" t="s">
        <v>28</v>
      </c>
      <c r="C22" s="239"/>
      <c r="D22" s="239"/>
      <c r="E22" s="239"/>
      <c r="F22" s="239"/>
      <c r="G22" s="18">
        <v>130</v>
      </c>
      <c r="H22" s="3">
        <f>ARENA!I18</f>
        <v>0</v>
      </c>
      <c r="I22" s="17">
        <f t="shared" si="0"/>
        <v>0</v>
      </c>
      <c r="K22" s="238"/>
      <c r="L22" s="238"/>
      <c r="M22" s="238"/>
      <c r="N22" s="238"/>
      <c r="O22" s="238"/>
      <c r="P22" s="238"/>
      <c r="Q22" s="238"/>
    </row>
    <row r="23" spans="1:17" x14ac:dyDescent="0.2">
      <c r="A23" s="14">
        <v>14202</v>
      </c>
      <c r="B23" s="239" t="s">
        <v>29</v>
      </c>
      <c r="C23" s="239"/>
      <c r="D23" s="239"/>
      <c r="E23" s="239"/>
      <c r="F23" s="239"/>
      <c r="G23" s="18">
        <v>140</v>
      </c>
      <c r="H23" s="3">
        <f>ARENA!I19</f>
        <v>0</v>
      </c>
      <c r="I23" s="17">
        <f t="shared" si="0"/>
        <v>0</v>
      </c>
      <c r="K23" s="238"/>
      <c r="L23" s="238"/>
      <c r="M23" s="238"/>
      <c r="N23" s="238"/>
      <c r="O23" s="238"/>
      <c r="P23" s="238"/>
      <c r="Q23" s="238"/>
    </row>
    <row r="24" spans="1:17" x14ac:dyDescent="0.2">
      <c r="A24" s="14">
        <v>14203</v>
      </c>
      <c r="B24" s="239" t="s">
        <v>30</v>
      </c>
      <c r="C24" s="239"/>
      <c r="D24" s="239"/>
      <c r="E24" s="239"/>
      <c r="F24" s="239"/>
      <c r="G24" s="18">
        <v>430</v>
      </c>
      <c r="H24" s="3">
        <f>ARENA!I20</f>
        <v>0</v>
      </c>
      <c r="I24" s="17">
        <f t="shared" si="0"/>
        <v>0</v>
      </c>
      <c r="K24" s="238"/>
      <c r="L24" s="238"/>
      <c r="M24" s="238"/>
      <c r="N24" s="238"/>
      <c r="O24" s="238"/>
      <c r="P24" s="238"/>
      <c r="Q24" s="238"/>
    </row>
    <row r="25" spans="1:17" x14ac:dyDescent="0.2">
      <c r="A25" s="14">
        <v>14215</v>
      </c>
      <c r="B25" s="239" t="s">
        <v>36</v>
      </c>
      <c r="C25" s="239"/>
      <c r="D25" s="239"/>
      <c r="E25" s="239"/>
      <c r="F25" s="239"/>
      <c r="G25" s="15">
        <v>350</v>
      </c>
      <c r="H25" s="3">
        <f>ARENA!I21</f>
        <v>0</v>
      </c>
      <c r="I25" s="17">
        <f t="shared" si="0"/>
        <v>0</v>
      </c>
      <c r="K25" s="238"/>
      <c r="L25" s="238"/>
      <c r="M25" s="238"/>
      <c r="N25" s="238"/>
      <c r="O25" s="238"/>
      <c r="P25" s="238"/>
      <c r="Q25" s="238"/>
    </row>
    <row r="26" spans="1:17" x14ac:dyDescent="0.2">
      <c r="A26" s="14">
        <v>14216</v>
      </c>
      <c r="B26" s="239" t="s">
        <v>82</v>
      </c>
      <c r="C26" s="239"/>
      <c r="D26" s="239"/>
      <c r="E26" s="239"/>
      <c r="F26" s="239"/>
      <c r="G26" s="15">
        <v>430</v>
      </c>
      <c r="H26" s="3">
        <f>ARENA!I22</f>
        <v>0</v>
      </c>
      <c r="I26" s="17">
        <f t="shared" si="0"/>
        <v>0</v>
      </c>
      <c r="K26" s="238"/>
      <c r="L26" s="238"/>
      <c r="M26" s="238"/>
      <c r="N26" s="238"/>
      <c r="O26" s="238"/>
      <c r="P26" s="238"/>
      <c r="Q26" s="238"/>
    </row>
    <row r="27" spans="1:17" x14ac:dyDescent="0.2">
      <c r="A27" s="14">
        <v>14217</v>
      </c>
      <c r="B27" s="239" t="s">
        <v>83</v>
      </c>
      <c r="C27" s="239"/>
      <c r="D27" s="239"/>
      <c r="E27" s="239"/>
      <c r="F27" s="239"/>
      <c r="G27" s="15">
        <v>430</v>
      </c>
      <c r="H27" s="3">
        <f>ARENA!I23</f>
        <v>0</v>
      </c>
      <c r="I27" s="17">
        <f t="shared" si="0"/>
        <v>0</v>
      </c>
      <c r="K27" s="13">
        <v>14202</v>
      </c>
      <c r="L27" s="13">
        <v>14215</v>
      </c>
      <c r="M27" s="13">
        <v>14217</v>
      </c>
      <c r="N27" s="13">
        <v>14308</v>
      </c>
      <c r="O27" s="13">
        <v>14318</v>
      </c>
      <c r="P27" s="13">
        <v>14222</v>
      </c>
      <c r="Q27" s="13">
        <v>14214</v>
      </c>
    </row>
    <row r="28" spans="1:17" x14ac:dyDescent="0.2">
      <c r="A28" s="14">
        <v>14224</v>
      </c>
      <c r="B28" s="239" t="s">
        <v>84</v>
      </c>
      <c r="C28" s="239"/>
      <c r="D28" s="239"/>
      <c r="E28" s="239"/>
      <c r="F28" s="239"/>
      <c r="G28" s="15">
        <v>400</v>
      </c>
      <c r="H28" s="3">
        <f>ARENA!I24</f>
        <v>0</v>
      </c>
      <c r="I28" s="17">
        <f t="shared" si="0"/>
        <v>0</v>
      </c>
      <c r="K28" s="238"/>
      <c r="L28" s="238"/>
      <c r="M28" s="238"/>
      <c r="N28" s="238"/>
      <c r="O28" s="238"/>
      <c r="P28" s="238"/>
      <c r="Q28" s="238"/>
    </row>
    <row r="29" spans="1:17" x14ac:dyDescent="0.2">
      <c r="A29" s="14">
        <v>14308</v>
      </c>
      <c r="B29" s="239" t="s">
        <v>85</v>
      </c>
      <c r="C29" s="239"/>
      <c r="D29" s="239"/>
      <c r="E29" s="239"/>
      <c r="F29" s="239"/>
      <c r="G29" s="18">
        <v>640</v>
      </c>
      <c r="H29" s="3">
        <f>ARENA!I25</f>
        <v>0</v>
      </c>
      <c r="I29" s="17">
        <f t="shared" si="0"/>
        <v>0</v>
      </c>
      <c r="K29" s="238"/>
      <c r="L29" s="238"/>
      <c r="M29" s="238"/>
      <c r="N29" s="238"/>
      <c r="O29" s="238"/>
      <c r="P29" s="238"/>
      <c r="Q29" s="238"/>
    </row>
    <row r="30" spans="1:17" x14ac:dyDescent="0.2">
      <c r="A30" s="14">
        <v>14204</v>
      </c>
      <c r="B30" s="239" t="s">
        <v>31</v>
      </c>
      <c r="C30" s="239"/>
      <c r="D30" s="239"/>
      <c r="E30" s="239"/>
      <c r="F30" s="239"/>
      <c r="G30" s="18">
        <v>330</v>
      </c>
      <c r="H30" s="3">
        <f>ARENA!I26</f>
        <v>0</v>
      </c>
      <c r="I30" s="17">
        <f t="shared" si="0"/>
        <v>0</v>
      </c>
      <c r="K30" s="238"/>
      <c r="L30" s="238"/>
      <c r="M30" s="238"/>
      <c r="N30" s="238"/>
      <c r="O30" s="238"/>
      <c r="P30" s="238"/>
      <c r="Q30" s="238"/>
    </row>
    <row r="31" spans="1:17" x14ac:dyDescent="0.2">
      <c r="A31" s="8">
        <v>14318</v>
      </c>
      <c r="B31" s="243" t="s">
        <v>81</v>
      </c>
      <c r="C31" s="243"/>
      <c r="D31" s="243"/>
      <c r="E31" s="243"/>
      <c r="F31" s="243"/>
      <c r="G31" s="15">
        <v>395</v>
      </c>
      <c r="H31" s="3">
        <f>ARENA!I27</f>
        <v>0</v>
      </c>
      <c r="I31" s="17">
        <f t="shared" si="0"/>
        <v>0</v>
      </c>
      <c r="K31" s="238"/>
      <c r="L31" s="238"/>
      <c r="M31" s="238"/>
      <c r="N31" s="238"/>
      <c r="O31" s="238"/>
      <c r="P31" s="238"/>
      <c r="Q31" s="238"/>
    </row>
    <row r="32" spans="1:17" x14ac:dyDescent="0.2">
      <c r="A32" s="14">
        <v>14221</v>
      </c>
      <c r="B32" s="239" t="s">
        <v>34</v>
      </c>
      <c r="C32" s="239"/>
      <c r="D32" s="239"/>
      <c r="E32" s="239"/>
      <c r="F32" s="239"/>
      <c r="G32" s="15">
        <v>250</v>
      </c>
      <c r="H32" s="3">
        <f>ARENA!I28</f>
        <v>0</v>
      </c>
      <c r="I32" s="17">
        <f t="shared" si="0"/>
        <v>0</v>
      </c>
      <c r="K32" s="238"/>
      <c r="L32" s="238"/>
      <c r="M32" s="238"/>
      <c r="N32" s="238"/>
      <c r="O32" s="238"/>
      <c r="P32" s="238"/>
      <c r="Q32" s="238"/>
    </row>
    <row r="33" spans="1:18" x14ac:dyDescent="0.2">
      <c r="A33" s="14">
        <v>14222</v>
      </c>
      <c r="B33" s="239" t="s">
        <v>35</v>
      </c>
      <c r="C33" s="239"/>
      <c r="D33" s="239"/>
      <c r="E33" s="239"/>
      <c r="F33" s="239"/>
      <c r="G33" s="15">
        <v>350</v>
      </c>
      <c r="H33" s="3">
        <f>ARENA!I29</f>
        <v>0</v>
      </c>
      <c r="I33" s="17">
        <f t="shared" si="0"/>
        <v>0</v>
      </c>
      <c r="K33" s="238"/>
      <c r="L33" s="238"/>
      <c r="M33" s="238"/>
      <c r="N33" s="238"/>
      <c r="O33" s="238"/>
      <c r="P33" s="238"/>
      <c r="Q33" s="238"/>
    </row>
    <row r="34" spans="1:18" x14ac:dyDescent="0.2">
      <c r="A34" s="8">
        <v>14223</v>
      </c>
      <c r="B34" s="239" t="s">
        <v>86</v>
      </c>
      <c r="C34" s="239"/>
      <c r="D34" s="239"/>
      <c r="E34" s="239"/>
      <c r="F34" s="239"/>
      <c r="G34" s="15">
        <v>180</v>
      </c>
      <c r="H34" s="3">
        <f>ARENA!I30</f>
        <v>0</v>
      </c>
      <c r="I34" s="17">
        <f t="shared" si="0"/>
        <v>0</v>
      </c>
      <c r="K34" s="238"/>
      <c r="L34" s="238"/>
      <c r="M34" s="238"/>
      <c r="N34" s="238"/>
      <c r="O34" s="238"/>
      <c r="P34" s="238"/>
      <c r="Q34" s="238"/>
    </row>
    <row r="35" spans="1:18" x14ac:dyDescent="0.2">
      <c r="A35" s="8">
        <v>14214</v>
      </c>
      <c r="B35" s="239" t="s">
        <v>96</v>
      </c>
      <c r="C35" s="239"/>
      <c r="D35" s="239"/>
      <c r="E35" s="239"/>
      <c r="F35" s="239"/>
      <c r="G35" s="15">
        <v>200</v>
      </c>
      <c r="H35" s="3">
        <f>ARENA!I31</f>
        <v>0</v>
      </c>
      <c r="I35" s="17">
        <f>G35*H35</f>
        <v>0</v>
      </c>
      <c r="K35" s="238"/>
      <c r="L35" s="238"/>
      <c r="M35" s="238"/>
      <c r="N35" s="238"/>
      <c r="O35" s="238"/>
      <c r="P35" s="238"/>
      <c r="Q35" s="238"/>
    </row>
    <row r="36" spans="1:18" x14ac:dyDescent="0.2">
      <c r="A36" s="8">
        <v>12024</v>
      </c>
      <c r="B36" s="240" t="s">
        <v>148</v>
      </c>
      <c r="C36" s="241"/>
      <c r="D36" s="241"/>
      <c r="E36" s="241"/>
      <c r="F36" s="242"/>
      <c r="G36" s="15">
        <v>65</v>
      </c>
      <c r="H36" s="3">
        <f>ARENA!I32</f>
        <v>0</v>
      </c>
      <c r="I36" s="17">
        <f>G36*H36</f>
        <v>0</v>
      </c>
      <c r="K36" s="3"/>
      <c r="L36" s="3"/>
      <c r="M36" s="3"/>
      <c r="N36" s="3"/>
      <c r="O36" s="3"/>
      <c r="P36" s="3"/>
      <c r="Q36" s="3"/>
    </row>
    <row r="37" spans="1:18" x14ac:dyDescent="0.2">
      <c r="A37" s="8">
        <v>12021</v>
      </c>
      <c r="B37" s="240" t="s">
        <v>149</v>
      </c>
      <c r="C37" s="241"/>
      <c r="D37" s="241"/>
      <c r="E37" s="241"/>
      <c r="F37" s="242"/>
      <c r="G37" s="15">
        <v>85</v>
      </c>
      <c r="H37" s="3">
        <f>ARENA!I33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ht="16" x14ac:dyDescent="0.2">
      <c r="A38" s="12" t="s">
        <v>3</v>
      </c>
      <c r="B38" s="234" t="s">
        <v>88</v>
      </c>
      <c r="C38" s="234"/>
      <c r="D38" s="234"/>
      <c r="E38" s="234"/>
      <c r="F38" s="234"/>
      <c r="G38" s="13" t="s">
        <v>5</v>
      </c>
      <c r="H38" s="13" t="s">
        <v>74</v>
      </c>
      <c r="I38" s="13" t="s">
        <v>87</v>
      </c>
      <c r="K38" s="13">
        <v>14007</v>
      </c>
      <c r="L38" s="13">
        <v>14033</v>
      </c>
      <c r="M38" s="13">
        <v>14307</v>
      </c>
      <c r="N38" s="13">
        <v>14304</v>
      </c>
      <c r="O38" s="13">
        <v>14301</v>
      </c>
      <c r="P38" s="13">
        <v>14300</v>
      </c>
      <c r="Q38" s="13">
        <v>14302</v>
      </c>
    </row>
    <row r="39" spans="1:18" x14ac:dyDescent="0.2">
      <c r="A39" s="14">
        <v>14007</v>
      </c>
      <c r="B39" s="244" t="s">
        <v>32</v>
      </c>
      <c r="C39" s="244"/>
      <c r="D39" s="244"/>
      <c r="E39" s="244"/>
      <c r="F39" s="244"/>
      <c r="G39" s="15">
        <v>950</v>
      </c>
      <c r="H39" s="3">
        <f>ARENA!I35</f>
        <v>0</v>
      </c>
      <c r="I39" s="17">
        <f>G39*H39</f>
        <v>0</v>
      </c>
      <c r="K39" s="238"/>
      <c r="L39" s="238"/>
      <c r="M39" s="238"/>
      <c r="N39" s="238"/>
      <c r="O39" s="238"/>
      <c r="P39" s="238"/>
      <c r="Q39" s="238"/>
    </row>
    <row r="40" spans="1:18" x14ac:dyDescent="0.2">
      <c r="A40" s="14">
        <v>14033</v>
      </c>
      <c r="B40" s="244" t="s">
        <v>33</v>
      </c>
      <c r="C40" s="244"/>
      <c r="D40" s="244"/>
      <c r="E40" s="244"/>
      <c r="F40" s="244"/>
      <c r="G40" s="15">
        <v>950</v>
      </c>
      <c r="H40" s="3">
        <f>ARENA!I36</f>
        <v>0</v>
      </c>
      <c r="I40" s="17">
        <f>G40*H40</f>
        <v>0</v>
      </c>
      <c r="K40" s="238"/>
      <c r="L40" s="238"/>
      <c r="M40" s="238"/>
      <c r="N40" s="238"/>
      <c r="O40" s="238"/>
      <c r="P40" s="238"/>
      <c r="Q40" s="238"/>
    </row>
    <row r="41" spans="1:18" ht="16" x14ac:dyDescent="0.2">
      <c r="A41" s="12" t="s">
        <v>3</v>
      </c>
      <c r="B41" s="234" t="s">
        <v>93</v>
      </c>
      <c r="C41" s="234"/>
      <c r="D41" s="234"/>
      <c r="E41" s="234"/>
      <c r="F41" s="234"/>
      <c r="G41" s="13" t="s">
        <v>5</v>
      </c>
      <c r="H41" s="13" t="s">
        <v>74</v>
      </c>
      <c r="I41" s="13" t="s">
        <v>87</v>
      </c>
      <c r="K41" s="238"/>
      <c r="L41" s="238"/>
      <c r="M41" s="238"/>
      <c r="N41" s="238"/>
      <c r="O41" s="238"/>
      <c r="P41" s="238"/>
      <c r="Q41" s="238"/>
    </row>
    <row r="42" spans="1:18" x14ac:dyDescent="0.2">
      <c r="A42" s="14">
        <v>14307</v>
      </c>
      <c r="B42" s="244" t="s">
        <v>25</v>
      </c>
      <c r="C42" s="244"/>
      <c r="D42" s="244"/>
      <c r="E42" s="244"/>
      <c r="F42" s="244"/>
      <c r="G42" s="15">
        <v>140</v>
      </c>
      <c r="H42" s="3">
        <f>ARENA!I38</f>
        <v>0</v>
      </c>
      <c r="I42" s="17">
        <f t="shared" ref="I42:I47" si="1">G42*H42</f>
        <v>0</v>
      </c>
      <c r="K42" s="238"/>
      <c r="L42" s="238"/>
      <c r="M42" s="238"/>
      <c r="N42" s="238"/>
      <c r="O42" s="238"/>
      <c r="P42" s="238"/>
      <c r="Q42" s="238"/>
    </row>
    <row r="43" spans="1:18" x14ac:dyDescent="0.2">
      <c r="A43" s="14">
        <v>14304</v>
      </c>
      <c r="B43" s="244" t="s">
        <v>90</v>
      </c>
      <c r="C43" s="244"/>
      <c r="D43" s="244"/>
      <c r="E43" s="244"/>
      <c r="F43" s="244"/>
      <c r="G43" s="15">
        <v>140</v>
      </c>
      <c r="H43" s="3">
        <f>ARENA!I39</f>
        <v>0</v>
      </c>
      <c r="I43" s="17">
        <f t="shared" si="1"/>
        <v>0</v>
      </c>
      <c r="K43" s="238"/>
      <c r="L43" s="238"/>
      <c r="M43" s="238"/>
      <c r="N43" s="238"/>
      <c r="O43" s="238"/>
      <c r="P43" s="238"/>
      <c r="Q43" s="238"/>
    </row>
    <row r="44" spans="1:18" x14ac:dyDescent="0.2">
      <c r="A44" s="14">
        <v>14305</v>
      </c>
      <c r="B44" s="244" t="s">
        <v>26</v>
      </c>
      <c r="C44" s="244"/>
      <c r="D44" s="244"/>
      <c r="E44" s="244"/>
      <c r="F44" s="244"/>
      <c r="G44" s="15">
        <v>280</v>
      </c>
      <c r="H44" s="3">
        <f>ARENA!I40</f>
        <v>0</v>
      </c>
      <c r="I44" s="17">
        <f t="shared" si="1"/>
        <v>0</v>
      </c>
      <c r="K44" s="13">
        <v>14509</v>
      </c>
      <c r="L44" s="13"/>
      <c r="M44" s="13"/>
      <c r="N44" s="13"/>
      <c r="O44" s="13"/>
      <c r="P44" s="13"/>
      <c r="Q44" s="13"/>
    </row>
    <row r="45" spans="1:18" x14ac:dyDescent="0.2">
      <c r="A45" s="14">
        <v>14301</v>
      </c>
      <c r="B45" s="244" t="s">
        <v>27</v>
      </c>
      <c r="C45" s="244"/>
      <c r="D45" s="244"/>
      <c r="E45" s="244"/>
      <c r="F45" s="244"/>
      <c r="G45" s="15">
        <v>495</v>
      </c>
      <c r="H45" s="3">
        <f>ARENA!I43</f>
        <v>0</v>
      </c>
      <c r="I45" s="17">
        <f t="shared" si="1"/>
        <v>0</v>
      </c>
      <c r="K45" s="238"/>
      <c r="L45" s="238"/>
      <c r="M45" s="238"/>
      <c r="N45" s="238"/>
      <c r="O45" s="238"/>
      <c r="P45" s="238"/>
      <c r="Q45" s="238"/>
    </row>
    <row r="46" spans="1:18" x14ac:dyDescent="0.2">
      <c r="A46" s="8">
        <v>14300</v>
      </c>
      <c r="B46" s="244" t="s">
        <v>94</v>
      </c>
      <c r="C46" s="244"/>
      <c r="D46" s="244"/>
      <c r="E46" s="244"/>
      <c r="F46" s="244"/>
      <c r="G46" s="15">
        <v>495</v>
      </c>
      <c r="H46" s="3" t="e">
        <f>ARENA!#REF!</f>
        <v>#REF!</v>
      </c>
      <c r="I46" s="17" t="e">
        <f t="shared" si="1"/>
        <v>#REF!</v>
      </c>
      <c r="K46" s="238"/>
      <c r="L46" s="238"/>
      <c r="M46" s="238"/>
      <c r="N46" s="238"/>
      <c r="O46" s="238"/>
      <c r="P46" s="238"/>
      <c r="Q46" s="238"/>
      <c r="R46" s="19"/>
    </row>
    <row r="47" spans="1:18" x14ac:dyDescent="0.2">
      <c r="A47" s="8">
        <v>14302</v>
      </c>
      <c r="B47" s="244" t="s">
        <v>89</v>
      </c>
      <c r="C47" s="244"/>
      <c r="D47" s="244"/>
      <c r="E47" s="244"/>
      <c r="F47" s="244"/>
      <c r="G47" s="15">
        <v>595</v>
      </c>
      <c r="H47" s="3">
        <f>ARENA!I44</f>
        <v>0</v>
      </c>
      <c r="I47" s="17">
        <f t="shared" si="1"/>
        <v>0</v>
      </c>
      <c r="K47" s="238"/>
      <c r="L47" s="238"/>
      <c r="M47" s="238"/>
      <c r="N47" s="238"/>
      <c r="O47" s="238"/>
      <c r="P47" s="238"/>
      <c r="Q47" s="238"/>
    </row>
    <row r="48" spans="1:18" x14ac:dyDescent="0.2">
      <c r="A48" s="8" t="s">
        <v>91</v>
      </c>
      <c r="B48" s="244" t="s">
        <v>92</v>
      </c>
      <c r="C48" s="244"/>
      <c r="D48" s="244"/>
      <c r="E48" s="244"/>
      <c r="F48" s="244"/>
      <c r="G48" s="15">
        <v>595</v>
      </c>
      <c r="H48" s="3" t="e">
        <f>ARENA!#REF!</f>
        <v>#REF!</v>
      </c>
      <c r="I48" s="17" t="e">
        <f>G48*H48</f>
        <v>#REF!</v>
      </c>
      <c r="K48" s="238"/>
      <c r="L48" s="238"/>
      <c r="M48" s="238"/>
      <c r="N48" s="238"/>
      <c r="O48" s="238"/>
      <c r="P48" s="238"/>
      <c r="Q48" s="238"/>
    </row>
    <row r="49" spans="1:17" x14ac:dyDescent="0.2">
      <c r="A49" s="8">
        <v>14509</v>
      </c>
      <c r="B49" s="244" t="s">
        <v>95</v>
      </c>
      <c r="C49" s="244"/>
      <c r="D49" s="244"/>
      <c r="E49" s="244"/>
      <c r="F49" s="244"/>
      <c r="G49" s="15">
        <v>800</v>
      </c>
      <c r="H49" s="3">
        <f>ARENA!I45</f>
        <v>0</v>
      </c>
      <c r="I49" s="17">
        <f>G49*H49</f>
        <v>0</v>
      </c>
      <c r="K49" s="238"/>
      <c r="L49" s="238"/>
      <c r="M49" s="238"/>
      <c r="N49" s="238"/>
      <c r="O49" s="238"/>
      <c r="P49" s="238"/>
      <c r="Q49" s="238"/>
    </row>
    <row r="50" spans="1:17" x14ac:dyDescent="0.2">
      <c r="A50" s="8">
        <v>14511</v>
      </c>
      <c r="B50" s="244" t="s">
        <v>153</v>
      </c>
      <c r="C50" s="244"/>
      <c r="D50" s="244"/>
      <c r="E50" s="244"/>
      <c r="F50" s="244"/>
      <c r="G50" s="15">
        <v>800</v>
      </c>
      <c r="H50" s="3">
        <f>ARENA!I46</f>
        <v>0</v>
      </c>
      <c r="I50" s="17">
        <f t="shared" ref="I50:I102" si="2">G50*H50</f>
        <v>0</v>
      </c>
      <c r="K50" s="13">
        <v>14003</v>
      </c>
      <c r="L50" s="13">
        <v>17200</v>
      </c>
      <c r="M50" s="13">
        <v>15020</v>
      </c>
      <c r="N50" s="13">
        <v>15030</v>
      </c>
      <c r="O50" s="13"/>
      <c r="P50" s="13"/>
      <c r="Q50" s="13"/>
    </row>
    <row r="51" spans="1:17" ht="16" x14ac:dyDescent="0.2">
      <c r="A51" s="12" t="s">
        <v>3</v>
      </c>
      <c r="B51" s="246" t="s">
        <v>131</v>
      </c>
      <c r="C51" s="246"/>
      <c r="D51" s="246"/>
      <c r="E51" s="246"/>
      <c r="F51" s="246"/>
      <c r="G51" s="20" t="s">
        <v>5</v>
      </c>
      <c r="H51" s="20" t="s">
        <v>6</v>
      </c>
      <c r="I51" s="13" t="s">
        <v>87</v>
      </c>
      <c r="K51" s="238"/>
      <c r="L51" s="238"/>
      <c r="M51" s="238"/>
      <c r="N51" s="238"/>
      <c r="O51" s="238"/>
      <c r="P51" s="238"/>
      <c r="Q51" s="238"/>
    </row>
    <row r="52" spans="1:17" x14ac:dyDescent="0.2">
      <c r="A52" s="14">
        <v>14003</v>
      </c>
      <c r="B52" s="239" t="s">
        <v>37</v>
      </c>
      <c r="C52" s="239"/>
      <c r="D52" s="239"/>
      <c r="E52" s="239"/>
      <c r="F52" s="239"/>
      <c r="G52" s="18">
        <v>535</v>
      </c>
      <c r="H52" s="3">
        <f>ARENA!I48</f>
        <v>0</v>
      </c>
      <c r="I52" s="17">
        <f t="shared" si="2"/>
        <v>0</v>
      </c>
      <c r="K52" s="238"/>
      <c r="L52" s="238"/>
      <c r="M52" s="238"/>
      <c r="N52" s="238"/>
      <c r="O52" s="238"/>
      <c r="P52" s="238"/>
      <c r="Q52" s="238"/>
    </row>
    <row r="53" spans="1:17" x14ac:dyDescent="0.2">
      <c r="A53" s="14">
        <v>17200</v>
      </c>
      <c r="B53" s="239" t="s">
        <v>38</v>
      </c>
      <c r="C53" s="239"/>
      <c r="D53" s="239"/>
      <c r="E53" s="239"/>
      <c r="F53" s="239"/>
      <c r="G53" s="18">
        <v>390</v>
      </c>
      <c r="H53" s="3">
        <f>ARENA!I49</f>
        <v>0</v>
      </c>
      <c r="I53" s="17">
        <f t="shared" si="2"/>
        <v>0</v>
      </c>
      <c r="K53" s="238"/>
      <c r="L53" s="238"/>
      <c r="M53" s="238"/>
      <c r="N53" s="238"/>
      <c r="O53" s="238"/>
      <c r="P53" s="238"/>
      <c r="Q53" s="238"/>
    </row>
    <row r="54" spans="1:17" x14ac:dyDescent="0.2">
      <c r="A54" s="14">
        <v>15020</v>
      </c>
      <c r="B54" s="239" t="s">
        <v>98</v>
      </c>
      <c r="C54" s="239"/>
      <c r="D54" s="239"/>
      <c r="E54" s="239"/>
      <c r="F54" s="239"/>
      <c r="G54" s="18">
        <v>995</v>
      </c>
      <c r="H54" s="3">
        <f>ARENA!I50</f>
        <v>0</v>
      </c>
      <c r="I54" s="17">
        <f t="shared" si="2"/>
        <v>0</v>
      </c>
      <c r="K54" s="238"/>
      <c r="L54" s="238"/>
      <c r="M54" s="238"/>
      <c r="N54" s="238"/>
      <c r="O54" s="238"/>
      <c r="P54" s="238"/>
      <c r="Q54" s="238"/>
    </row>
    <row r="55" spans="1:17" x14ac:dyDescent="0.2">
      <c r="A55" s="14">
        <v>15030</v>
      </c>
      <c r="B55" s="245" t="s">
        <v>39</v>
      </c>
      <c r="C55" s="245"/>
      <c r="D55" s="245"/>
      <c r="E55" s="245"/>
      <c r="F55" s="245"/>
      <c r="G55" s="18">
        <v>995</v>
      </c>
      <c r="H55" s="3">
        <f>ARENA!I51</f>
        <v>0</v>
      </c>
      <c r="I55" s="17">
        <f t="shared" si="2"/>
        <v>0</v>
      </c>
      <c r="K55" s="238"/>
      <c r="L55" s="238"/>
      <c r="M55" s="238"/>
      <c r="N55" s="238"/>
      <c r="O55" s="238"/>
      <c r="P55" s="238"/>
      <c r="Q55" s="238"/>
    </row>
    <row r="56" spans="1:17" ht="16" x14ac:dyDescent="0.2">
      <c r="A56" s="12" t="s">
        <v>3</v>
      </c>
      <c r="B56" s="246" t="s">
        <v>8</v>
      </c>
      <c r="C56" s="246"/>
      <c r="D56" s="246"/>
      <c r="E56" s="246"/>
      <c r="F56" s="246"/>
      <c r="G56" s="20" t="s">
        <v>5</v>
      </c>
      <c r="H56" s="20" t="s">
        <v>6</v>
      </c>
      <c r="I56" s="13" t="s">
        <v>87</v>
      </c>
      <c r="K56" s="13">
        <v>18101</v>
      </c>
      <c r="L56" s="13">
        <v>18120</v>
      </c>
      <c r="M56" s="13">
        <v>18117</v>
      </c>
      <c r="N56" s="13">
        <v>18121</v>
      </c>
      <c r="O56" s="13">
        <v>18105</v>
      </c>
      <c r="P56" s="13">
        <v>18115</v>
      </c>
      <c r="Q56" s="13"/>
    </row>
    <row r="57" spans="1:17" x14ac:dyDescent="0.2">
      <c r="A57" s="14">
        <v>18101</v>
      </c>
      <c r="B57" s="239" t="s">
        <v>40</v>
      </c>
      <c r="C57" s="239"/>
      <c r="D57" s="239"/>
      <c r="E57" s="239"/>
      <c r="F57" s="239"/>
      <c r="G57" s="18">
        <v>235</v>
      </c>
      <c r="H57" s="3">
        <f>ARENA!I55</f>
        <v>0</v>
      </c>
      <c r="I57" s="17">
        <f t="shared" si="2"/>
        <v>0</v>
      </c>
      <c r="K57" s="238"/>
      <c r="L57" s="238"/>
      <c r="M57" s="238"/>
      <c r="N57" s="238"/>
      <c r="O57" s="238"/>
      <c r="P57" s="238"/>
      <c r="Q57" s="238"/>
    </row>
    <row r="58" spans="1:17" x14ac:dyDescent="0.2">
      <c r="A58" s="14">
        <v>12104</v>
      </c>
      <c r="B58" s="245" t="s">
        <v>41</v>
      </c>
      <c r="C58" s="245"/>
      <c r="D58" s="245"/>
      <c r="E58" s="245"/>
      <c r="F58" s="245"/>
      <c r="G58" s="18">
        <v>1500</v>
      </c>
      <c r="H58" s="3">
        <f>ARENA!I56</f>
        <v>0</v>
      </c>
      <c r="I58" s="17">
        <f t="shared" si="2"/>
        <v>0</v>
      </c>
      <c r="K58" s="238"/>
      <c r="L58" s="238"/>
      <c r="M58" s="238"/>
      <c r="N58" s="238"/>
      <c r="O58" s="238"/>
      <c r="P58" s="238"/>
      <c r="Q58" s="238"/>
    </row>
    <row r="59" spans="1:17" x14ac:dyDescent="0.2">
      <c r="A59" s="14">
        <v>12108</v>
      </c>
      <c r="B59" s="245" t="s">
        <v>42</v>
      </c>
      <c r="C59" s="245"/>
      <c r="D59" s="245"/>
      <c r="E59" s="245"/>
      <c r="F59" s="245"/>
      <c r="G59" s="18">
        <v>1500</v>
      </c>
      <c r="H59" s="3" t="e">
        <f>ARENA!#REF!</f>
        <v>#REF!</v>
      </c>
      <c r="I59" s="17" t="e">
        <f t="shared" si="2"/>
        <v>#REF!</v>
      </c>
      <c r="K59" s="238"/>
      <c r="L59" s="238"/>
      <c r="M59" s="238"/>
      <c r="N59" s="238"/>
      <c r="O59" s="238"/>
      <c r="P59" s="238"/>
      <c r="Q59" s="238"/>
    </row>
    <row r="60" spans="1:17" x14ac:dyDescent="0.2">
      <c r="A60" s="14">
        <v>12113</v>
      </c>
      <c r="B60" s="245" t="s">
        <v>105</v>
      </c>
      <c r="C60" s="245"/>
      <c r="D60" s="245"/>
      <c r="E60" s="245"/>
      <c r="F60" s="245"/>
      <c r="G60" s="18">
        <v>2000</v>
      </c>
      <c r="H60" s="3" t="e">
        <f>ARENA!#REF!</f>
        <v>#REF!</v>
      </c>
      <c r="I60" s="17" t="e">
        <f t="shared" si="2"/>
        <v>#REF!</v>
      </c>
      <c r="K60" s="238"/>
      <c r="L60" s="238"/>
      <c r="M60" s="238"/>
      <c r="N60" s="238"/>
      <c r="O60" s="238"/>
      <c r="P60" s="238"/>
      <c r="Q60" s="238"/>
    </row>
    <row r="61" spans="1:17" x14ac:dyDescent="0.2">
      <c r="A61" s="14">
        <v>18120</v>
      </c>
      <c r="B61" s="239" t="s">
        <v>43</v>
      </c>
      <c r="C61" s="239"/>
      <c r="D61" s="239"/>
      <c r="E61" s="239"/>
      <c r="F61" s="239"/>
      <c r="G61" s="18">
        <v>975</v>
      </c>
      <c r="H61" s="3" t="e">
        <f>ARENA!#REF!</f>
        <v>#REF!</v>
      </c>
      <c r="I61" s="17" t="e">
        <f t="shared" si="2"/>
        <v>#REF!</v>
      </c>
      <c r="K61" s="238"/>
      <c r="L61" s="238"/>
      <c r="M61" s="238"/>
      <c r="N61" s="238"/>
      <c r="O61" s="238"/>
      <c r="P61" s="238"/>
      <c r="Q61" s="238"/>
    </row>
    <row r="62" spans="1:17" x14ac:dyDescent="0.2">
      <c r="A62" s="14">
        <v>18117</v>
      </c>
      <c r="B62" s="239" t="s">
        <v>44</v>
      </c>
      <c r="C62" s="239"/>
      <c r="D62" s="239"/>
      <c r="E62" s="239"/>
      <c r="F62" s="239"/>
      <c r="G62" s="18">
        <v>300</v>
      </c>
      <c r="H62" s="3" t="e">
        <f>ARENA!#REF!</f>
        <v>#REF!</v>
      </c>
      <c r="I62" s="17" t="e">
        <f t="shared" si="2"/>
        <v>#REF!</v>
      </c>
      <c r="K62" s="238"/>
      <c r="L62" s="238"/>
      <c r="M62" s="238"/>
      <c r="N62" s="238"/>
      <c r="O62" s="238"/>
      <c r="P62" s="238"/>
      <c r="Q62" s="238"/>
    </row>
    <row r="63" spans="1:17" x14ac:dyDescent="0.2">
      <c r="A63" s="14">
        <v>18121</v>
      </c>
      <c r="B63" s="239" t="s">
        <v>45</v>
      </c>
      <c r="C63" s="239"/>
      <c r="D63" s="239"/>
      <c r="E63" s="239"/>
      <c r="F63" s="239"/>
      <c r="G63" s="18">
        <v>795</v>
      </c>
      <c r="H63" s="3" t="e">
        <f>ARENA!#REF!</f>
        <v>#REF!</v>
      </c>
      <c r="I63" s="17" t="e">
        <f t="shared" si="2"/>
        <v>#REF!</v>
      </c>
      <c r="K63" s="238"/>
      <c r="L63" s="238"/>
      <c r="M63" s="238"/>
      <c r="N63" s="238"/>
      <c r="O63" s="238"/>
      <c r="P63" s="238"/>
      <c r="Q63" s="238"/>
    </row>
    <row r="64" spans="1:17" x14ac:dyDescent="0.2">
      <c r="A64" s="14">
        <v>18105</v>
      </c>
      <c r="B64" s="239" t="s">
        <v>99</v>
      </c>
      <c r="C64" s="239"/>
      <c r="D64" s="239"/>
      <c r="E64" s="239"/>
      <c r="F64" s="239"/>
      <c r="G64" s="18">
        <v>350</v>
      </c>
      <c r="H64" s="3" t="e">
        <f>ARENA!#REF!</f>
        <v>#REF!</v>
      </c>
      <c r="I64" s="17" t="e">
        <f t="shared" si="2"/>
        <v>#REF!</v>
      </c>
      <c r="K64" s="238"/>
      <c r="L64" s="238"/>
      <c r="M64" s="238"/>
      <c r="N64" s="238"/>
      <c r="O64" s="238"/>
      <c r="P64" s="238"/>
      <c r="Q64" s="238"/>
    </row>
    <row r="65" spans="1:17" x14ac:dyDescent="0.2">
      <c r="A65" s="14">
        <v>18115</v>
      </c>
      <c r="B65" s="239" t="s">
        <v>46</v>
      </c>
      <c r="C65" s="239"/>
      <c r="D65" s="239"/>
      <c r="E65" s="239"/>
      <c r="F65" s="239"/>
      <c r="G65" s="18">
        <v>640</v>
      </c>
      <c r="H65" s="3" t="e">
        <f>ARENA!#REF!</f>
        <v>#REF!</v>
      </c>
      <c r="I65" s="17" t="e">
        <f t="shared" si="2"/>
        <v>#REF!</v>
      </c>
      <c r="K65" s="238"/>
      <c r="L65" s="238"/>
      <c r="M65" s="238"/>
      <c r="N65" s="238"/>
      <c r="O65" s="238"/>
      <c r="P65" s="238"/>
      <c r="Q65" s="238"/>
    </row>
    <row r="66" spans="1:17" ht="16" x14ac:dyDescent="0.2">
      <c r="A66" s="12" t="s">
        <v>3</v>
      </c>
      <c r="B66" s="246" t="s">
        <v>9</v>
      </c>
      <c r="C66" s="246"/>
      <c r="D66" s="246"/>
      <c r="E66" s="246"/>
      <c r="F66" s="246"/>
      <c r="G66" s="20" t="s">
        <v>5</v>
      </c>
      <c r="H66" s="20" t="s">
        <v>6</v>
      </c>
      <c r="I66" s="13" t="s">
        <v>87</v>
      </c>
      <c r="K66" s="13" t="s">
        <v>101</v>
      </c>
      <c r="L66" s="13" t="s">
        <v>100</v>
      </c>
      <c r="M66" s="13">
        <v>19002</v>
      </c>
      <c r="N66" s="13"/>
      <c r="O66" s="13"/>
      <c r="P66" s="13"/>
      <c r="Q66" s="13"/>
    </row>
    <row r="67" spans="1:17" x14ac:dyDescent="0.2">
      <c r="A67" s="21">
        <v>14105</v>
      </c>
      <c r="B67" s="247" t="s">
        <v>102</v>
      </c>
      <c r="C67" s="247"/>
      <c r="D67" s="247"/>
      <c r="E67" s="247"/>
      <c r="F67" s="247"/>
      <c r="G67" s="18">
        <v>1200</v>
      </c>
      <c r="H67" s="3">
        <f>ARENA!I58</f>
        <v>0</v>
      </c>
      <c r="I67" s="17">
        <f t="shared" si="2"/>
        <v>0</v>
      </c>
      <c r="K67" s="238"/>
      <c r="L67" s="238"/>
      <c r="M67" s="238"/>
      <c r="N67" s="238"/>
      <c r="O67" s="238"/>
      <c r="P67" s="238"/>
      <c r="Q67" s="238"/>
    </row>
    <row r="68" spans="1:17" x14ac:dyDescent="0.2">
      <c r="A68" s="21">
        <v>14110</v>
      </c>
      <c r="B68" s="247" t="s">
        <v>103</v>
      </c>
      <c r="C68" s="247"/>
      <c r="D68" s="247"/>
      <c r="E68" s="247"/>
      <c r="F68" s="247"/>
      <c r="G68" s="18">
        <v>1800</v>
      </c>
      <c r="H68" s="3">
        <f>ARENA!I59</f>
        <v>0</v>
      </c>
      <c r="I68" s="17">
        <f t="shared" si="2"/>
        <v>0</v>
      </c>
      <c r="K68" s="238"/>
      <c r="L68" s="238"/>
      <c r="M68" s="238"/>
      <c r="N68" s="238"/>
      <c r="O68" s="238"/>
      <c r="P68" s="238"/>
      <c r="Q68" s="238"/>
    </row>
    <row r="69" spans="1:17" ht="15" customHeight="1" x14ac:dyDescent="0.2">
      <c r="A69" s="21">
        <v>14108</v>
      </c>
      <c r="B69" s="235" t="s">
        <v>47</v>
      </c>
      <c r="C69" s="235"/>
      <c r="D69" s="235"/>
      <c r="E69" s="235"/>
      <c r="F69" s="235"/>
      <c r="G69" s="18">
        <v>2500</v>
      </c>
      <c r="H69" s="3">
        <f>ARENA!I60</f>
        <v>0</v>
      </c>
      <c r="I69" s="17">
        <f t="shared" si="2"/>
        <v>0</v>
      </c>
      <c r="K69" s="238"/>
      <c r="L69" s="238"/>
      <c r="M69" s="238"/>
      <c r="N69" s="238"/>
      <c r="O69" s="238"/>
      <c r="P69" s="238"/>
      <c r="Q69" s="238"/>
    </row>
    <row r="70" spans="1:17" ht="15" customHeight="1" x14ac:dyDescent="0.2">
      <c r="A70" s="21">
        <v>14113</v>
      </c>
      <c r="B70" s="235" t="s">
        <v>48</v>
      </c>
      <c r="C70" s="235"/>
      <c r="D70" s="235"/>
      <c r="E70" s="235"/>
      <c r="F70" s="235"/>
      <c r="G70" s="18">
        <v>4250</v>
      </c>
      <c r="H70" s="3" t="e">
        <f>ARENA!#REF!</f>
        <v>#REF!</v>
      </c>
      <c r="I70" s="17" t="e">
        <f t="shared" si="2"/>
        <v>#REF!</v>
      </c>
      <c r="K70" s="238"/>
      <c r="L70" s="238"/>
      <c r="M70" s="238"/>
      <c r="N70" s="238"/>
      <c r="O70" s="238"/>
      <c r="P70" s="238"/>
      <c r="Q70" s="238"/>
    </row>
    <row r="71" spans="1:17" x14ac:dyDescent="0.2">
      <c r="A71" s="21">
        <v>19002</v>
      </c>
      <c r="B71" s="245" t="s">
        <v>104</v>
      </c>
      <c r="C71" s="245"/>
      <c r="D71" s="245"/>
      <c r="E71" s="245"/>
      <c r="F71" s="245"/>
      <c r="G71" s="18">
        <v>900</v>
      </c>
      <c r="H71" s="3">
        <f>ARENA!I62</f>
        <v>0</v>
      </c>
      <c r="I71" s="17">
        <f t="shared" si="2"/>
        <v>0</v>
      </c>
      <c r="K71" s="238"/>
      <c r="L71" s="238"/>
      <c r="M71" s="238"/>
      <c r="N71" s="238"/>
      <c r="O71" s="238"/>
      <c r="P71" s="238"/>
      <c r="Q71" s="238"/>
    </row>
    <row r="72" spans="1:17" ht="16" x14ac:dyDescent="0.2">
      <c r="A72" s="12" t="s">
        <v>3</v>
      </c>
      <c r="B72" s="246" t="s">
        <v>10</v>
      </c>
      <c r="C72" s="246"/>
      <c r="D72" s="246"/>
      <c r="E72" s="246"/>
      <c r="F72" s="246"/>
      <c r="G72" s="20" t="s">
        <v>5</v>
      </c>
      <c r="H72" s="20" t="s">
        <v>6</v>
      </c>
      <c r="I72" s="13" t="s">
        <v>87</v>
      </c>
      <c r="K72" s="234">
        <v>12101</v>
      </c>
      <c r="L72" s="234"/>
      <c r="M72" s="13">
        <v>12102</v>
      </c>
      <c r="N72" s="13">
        <v>12100</v>
      </c>
      <c r="O72" s="13"/>
      <c r="P72" s="13"/>
      <c r="Q72" s="13"/>
    </row>
    <row r="73" spans="1:17" x14ac:dyDescent="0.2">
      <c r="A73" s="14">
        <v>11001</v>
      </c>
      <c r="B73" s="239" t="s">
        <v>49</v>
      </c>
      <c r="C73" s="239"/>
      <c r="D73" s="239"/>
      <c r="E73" s="239"/>
      <c r="F73" s="239"/>
      <c r="G73" s="18">
        <v>600</v>
      </c>
      <c r="H73" s="3" t="e">
        <f>ARENA!#REF!</f>
        <v>#REF!</v>
      </c>
      <c r="I73" s="17" t="e">
        <f t="shared" si="2"/>
        <v>#REF!</v>
      </c>
      <c r="K73" s="238"/>
      <c r="L73" s="238"/>
      <c r="M73" s="238"/>
      <c r="N73" s="238"/>
      <c r="O73" s="238"/>
      <c r="P73" s="238"/>
      <c r="Q73" s="238"/>
    </row>
    <row r="74" spans="1:17" x14ac:dyDescent="0.2">
      <c r="A74" s="14">
        <v>11003</v>
      </c>
      <c r="B74" s="239" t="s">
        <v>11</v>
      </c>
      <c r="C74" s="239"/>
      <c r="D74" s="239"/>
      <c r="E74" s="239"/>
      <c r="F74" s="239"/>
      <c r="G74" s="18">
        <v>1000</v>
      </c>
      <c r="H74" s="3" t="e">
        <f>ARENA!#REF!</f>
        <v>#REF!</v>
      </c>
      <c r="I74" s="17" t="e">
        <f t="shared" si="2"/>
        <v>#REF!</v>
      </c>
      <c r="K74" s="238"/>
      <c r="L74" s="238"/>
      <c r="M74" s="238"/>
      <c r="N74" s="238"/>
      <c r="O74" s="238"/>
      <c r="P74" s="238"/>
      <c r="Q74" s="238"/>
    </row>
    <row r="75" spans="1:17" x14ac:dyDescent="0.2">
      <c r="A75" s="14">
        <v>12002</v>
      </c>
      <c r="B75" s="239" t="s">
        <v>50</v>
      </c>
      <c r="C75" s="239"/>
      <c r="D75" s="239"/>
      <c r="E75" s="239"/>
      <c r="F75" s="239"/>
      <c r="G75" s="18">
        <v>340</v>
      </c>
      <c r="H75" s="3" t="e">
        <f>ARENA!#REF!</f>
        <v>#REF!</v>
      </c>
      <c r="I75" s="17" t="e">
        <f t="shared" si="2"/>
        <v>#REF!</v>
      </c>
      <c r="K75" s="238"/>
      <c r="L75" s="238"/>
      <c r="M75" s="238"/>
      <c r="N75" s="238"/>
      <c r="O75" s="238"/>
      <c r="P75" s="238"/>
      <c r="Q75" s="238"/>
    </row>
    <row r="76" spans="1:17" x14ac:dyDescent="0.2">
      <c r="A76" s="14">
        <v>12004</v>
      </c>
      <c r="B76" s="239" t="s">
        <v>12</v>
      </c>
      <c r="C76" s="239"/>
      <c r="D76" s="239"/>
      <c r="E76" s="239"/>
      <c r="F76" s="239"/>
      <c r="G76" s="18">
        <v>585</v>
      </c>
      <c r="H76" s="3" t="e">
        <f>ARENA!#REF!</f>
        <v>#REF!</v>
      </c>
      <c r="I76" s="17" t="e">
        <f t="shared" si="2"/>
        <v>#REF!</v>
      </c>
      <c r="K76" s="238"/>
      <c r="L76" s="238"/>
      <c r="M76" s="238"/>
      <c r="N76" s="238"/>
      <c r="O76" s="238"/>
      <c r="P76" s="238"/>
      <c r="Q76" s="238"/>
    </row>
    <row r="77" spans="1:17" x14ac:dyDescent="0.2">
      <c r="A77" s="14">
        <v>12010</v>
      </c>
      <c r="B77" s="239" t="s">
        <v>108</v>
      </c>
      <c r="C77" s="239"/>
      <c r="D77" s="239"/>
      <c r="E77" s="239"/>
      <c r="F77" s="239"/>
      <c r="G77" s="18">
        <v>430</v>
      </c>
      <c r="H77" s="3" t="e">
        <f>ARENA!#REF!</f>
        <v>#REF!</v>
      </c>
      <c r="I77" s="17" t="e">
        <f t="shared" si="2"/>
        <v>#REF!</v>
      </c>
      <c r="K77" s="238"/>
      <c r="L77" s="238"/>
      <c r="M77" s="238"/>
      <c r="N77" s="238"/>
      <c r="O77" s="238"/>
      <c r="P77" s="238"/>
      <c r="Q77" s="238"/>
    </row>
    <row r="78" spans="1:17" ht="16" x14ac:dyDescent="0.2">
      <c r="A78" s="12" t="s">
        <v>3</v>
      </c>
      <c r="B78" s="246" t="s">
        <v>13</v>
      </c>
      <c r="C78" s="246"/>
      <c r="D78" s="246"/>
      <c r="E78" s="246"/>
      <c r="F78" s="246"/>
      <c r="G78" s="20" t="s">
        <v>5</v>
      </c>
      <c r="H78" s="20" t="s">
        <v>6</v>
      </c>
      <c r="I78" s="13" t="s">
        <v>87</v>
      </c>
      <c r="K78" s="238"/>
      <c r="L78" s="238"/>
      <c r="M78" s="238"/>
      <c r="N78" s="238"/>
      <c r="O78" s="238"/>
      <c r="P78" s="238"/>
      <c r="Q78" s="238"/>
    </row>
    <row r="79" spans="1:17" x14ac:dyDescent="0.2">
      <c r="A79" s="14">
        <v>12101</v>
      </c>
      <c r="B79" s="239" t="s">
        <v>51</v>
      </c>
      <c r="C79" s="239"/>
      <c r="D79" s="239"/>
      <c r="E79" s="239"/>
      <c r="F79" s="239"/>
      <c r="G79" s="18">
        <v>350</v>
      </c>
      <c r="H79" s="3" t="e">
        <f>ARENA!#REF!</f>
        <v>#REF!</v>
      </c>
      <c r="I79" s="17" t="e">
        <f t="shared" si="2"/>
        <v>#REF!</v>
      </c>
      <c r="K79" s="238"/>
      <c r="L79" s="238"/>
      <c r="M79" s="238"/>
      <c r="N79" s="238"/>
      <c r="O79" s="238"/>
      <c r="P79" s="238"/>
      <c r="Q79" s="238"/>
    </row>
    <row r="80" spans="1:17" x14ac:dyDescent="0.2">
      <c r="A80" s="14">
        <v>12102</v>
      </c>
      <c r="B80" s="239" t="s">
        <v>106</v>
      </c>
      <c r="C80" s="239"/>
      <c r="D80" s="239"/>
      <c r="E80" s="239"/>
      <c r="F80" s="239"/>
      <c r="G80" s="18">
        <v>595</v>
      </c>
      <c r="H80" s="3" t="e">
        <f>ARENA!#REF!</f>
        <v>#REF!</v>
      </c>
      <c r="I80" s="17" t="e">
        <f t="shared" si="2"/>
        <v>#REF!</v>
      </c>
      <c r="K80" s="238"/>
      <c r="L80" s="238"/>
      <c r="M80" s="238"/>
      <c r="N80" s="238"/>
      <c r="O80" s="238"/>
      <c r="P80" s="238"/>
      <c r="Q80" s="238"/>
    </row>
    <row r="81" spans="1:18" x14ac:dyDescent="0.2">
      <c r="A81" s="14">
        <v>12100</v>
      </c>
      <c r="B81" s="239" t="s">
        <v>107</v>
      </c>
      <c r="C81" s="239"/>
      <c r="D81" s="239"/>
      <c r="E81" s="239"/>
      <c r="F81" s="239"/>
      <c r="G81" s="18">
        <v>220</v>
      </c>
      <c r="H81" s="3" t="e">
        <f>ARENA!#REF!</f>
        <v>#REF!</v>
      </c>
      <c r="I81" s="17" t="e">
        <f t="shared" si="2"/>
        <v>#REF!</v>
      </c>
      <c r="K81" s="238"/>
      <c r="L81" s="238"/>
      <c r="M81" s="238"/>
      <c r="N81" s="238"/>
      <c r="O81" s="238"/>
      <c r="P81" s="238"/>
      <c r="Q81" s="238"/>
    </row>
    <row r="82" spans="1:18" ht="16" x14ac:dyDescent="0.2">
      <c r="A82" s="12" t="s">
        <v>3</v>
      </c>
      <c r="B82" s="246" t="s">
        <v>14</v>
      </c>
      <c r="C82" s="246"/>
      <c r="D82" s="246"/>
      <c r="E82" s="246"/>
      <c r="F82" s="246"/>
      <c r="G82" s="20" t="s">
        <v>5</v>
      </c>
      <c r="H82" s="20" t="s">
        <v>6</v>
      </c>
      <c r="I82" s="13" t="s">
        <v>87</v>
      </c>
      <c r="K82" s="238"/>
      <c r="L82" s="238"/>
      <c r="M82" s="238"/>
      <c r="N82" s="238"/>
      <c r="O82" s="238"/>
      <c r="P82" s="238"/>
      <c r="Q82" s="238"/>
    </row>
    <row r="83" spans="1:18" x14ac:dyDescent="0.2">
      <c r="A83" s="14">
        <v>20001</v>
      </c>
      <c r="B83" s="245" t="s">
        <v>15</v>
      </c>
      <c r="C83" s="245"/>
      <c r="D83" s="245"/>
      <c r="E83" s="245"/>
      <c r="F83" s="245"/>
      <c r="G83" s="18">
        <v>2900</v>
      </c>
      <c r="H83" s="3">
        <f>ARENA!I64</f>
        <v>0</v>
      </c>
      <c r="I83" s="17">
        <f t="shared" si="2"/>
        <v>0</v>
      </c>
      <c r="K83" s="238"/>
      <c r="L83" s="238"/>
      <c r="M83" s="238"/>
      <c r="N83" s="238"/>
      <c r="O83" s="238"/>
      <c r="P83" s="238"/>
      <c r="Q83" s="238"/>
    </row>
    <row r="84" spans="1:18" x14ac:dyDescent="0.2">
      <c r="A84" s="14">
        <v>20002</v>
      </c>
      <c r="B84" s="245" t="s">
        <v>16</v>
      </c>
      <c r="C84" s="245"/>
      <c r="D84" s="245"/>
      <c r="E84" s="245"/>
      <c r="F84" s="245"/>
      <c r="G84" s="18">
        <v>1400</v>
      </c>
      <c r="H84" s="3">
        <f>ARENA!I65</f>
        <v>0</v>
      </c>
      <c r="I84" s="17">
        <f t="shared" si="2"/>
        <v>0</v>
      </c>
      <c r="K84" s="238"/>
      <c r="L84" s="238"/>
      <c r="M84" s="238"/>
      <c r="N84" s="238"/>
      <c r="O84" s="238"/>
      <c r="P84" s="238"/>
      <c r="Q84" s="238"/>
    </row>
    <row r="85" spans="1:18" ht="16" x14ac:dyDescent="0.2">
      <c r="A85" s="12" t="s">
        <v>3</v>
      </c>
      <c r="B85" s="246" t="s">
        <v>17</v>
      </c>
      <c r="C85" s="246"/>
      <c r="D85" s="246"/>
      <c r="E85" s="246"/>
      <c r="F85" s="246"/>
      <c r="G85" s="20" t="s">
        <v>5</v>
      </c>
      <c r="H85" s="20" t="s">
        <v>6</v>
      </c>
      <c r="I85" s="13" t="s">
        <v>87</v>
      </c>
      <c r="K85" s="13">
        <v>18003</v>
      </c>
      <c r="L85" s="13" t="s">
        <v>110</v>
      </c>
      <c r="M85" s="13" t="s">
        <v>109</v>
      </c>
      <c r="N85" s="13">
        <v>18211</v>
      </c>
      <c r="O85" s="13"/>
      <c r="P85" s="13"/>
      <c r="Q85" s="13"/>
      <c r="R85" s="22"/>
    </row>
    <row r="86" spans="1:18" x14ac:dyDescent="0.2">
      <c r="A86" s="14">
        <v>18003</v>
      </c>
      <c r="B86" s="239" t="s">
        <v>52</v>
      </c>
      <c r="C86" s="239"/>
      <c r="D86" s="239"/>
      <c r="E86" s="239"/>
      <c r="F86" s="239"/>
      <c r="G86" s="18">
        <v>715</v>
      </c>
      <c r="H86" s="3">
        <f>ARENA!I67</f>
        <v>0</v>
      </c>
      <c r="I86" s="17">
        <f t="shared" si="2"/>
        <v>0</v>
      </c>
      <c r="K86" s="238"/>
      <c r="L86" s="238"/>
      <c r="M86" s="238"/>
      <c r="N86" s="238"/>
      <c r="O86" s="238"/>
      <c r="P86" s="238"/>
      <c r="Q86" s="238"/>
    </row>
    <row r="87" spans="1:18" x14ac:dyDescent="0.2">
      <c r="A87" s="14">
        <v>18200</v>
      </c>
      <c r="B87" s="239" t="s">
        <v>53</v>
      </c>
      <c r="C87" s="239"/>
      <c r="D87" s="239"/>
      <c r="E87" s="239"/>
      <c r="F87" s="239"/>
      <c r="G87" s="18">
        <v>1320</v>
      </c>
      <c r="H87" s="3">
        <f>ARENA!I68</f>
        <v>0</v>
      </c>
      <c r="I87" s="17">
        <f t="shared" si="2"/>
        <v>0</v>
      </c>
      <c r="K87" s="238"/>
      <c r="L87" s="238"/>
      <c r="M87" s="238"/>
      <c r="N87" s="238"/>
      <c r="O87" s="238"/>
      <c r="P87" s="238"/>
      <c r="Q87" s="238"/>
    </row>
    <row r="88" spans="1:18" x14ac:dyDescent="0.2">
      <c r="A88" s="14">
        <v>18202</v>
      </c>
      <c r="B88" s="239" t="s">
        <v>54</v>
      </c>
      <c r="C88" s="239"/>
      <c r="D88" s="239"/>
      <c r="E88" s="239"/>
      <c r="F88" s="239"/>
      <c r="G88" s="18">
        <v>2100</v>
      </c>
      <c r="H88" s="3" t="e">
        <f>ARENA!#REF!</f>
        <v>#REF!</v>
      </c>
      <c r="I88" s="17" t="e">
        <f t="shared" si="2"/>
        <v>#REF!</v>
      </c>
      <c r="K88" s="238"/>
      <c r="L88" s="238"/>
      <c r="M88" s="238"/>
      <c r="N88" s="238"/>
      <c r="O88" s="238"/>
      <c r="P88" s="238"/>
      <c r="Q88" s="238"/>
    </row>
    <row r="89" spans="1:18" x14ac:dyDescent="0.2">
      <c r="A89" s="14">
        <v>18204</v>
      </c>
      <c r="B89" s="239" t="s">
        <v>55</v>
      </c>
      <c r="C89" s="239"/>
      <c r="D89" s="239"/>
      <c r="E89" s="239"/>
      <c r="F89" s="239"/>
      <c r="G89" s="18">
        <v>3250</v>
      </c>
      <c r="H89" s="3" t="e">
        <f>ARENA!#REF!</f>
        <v>#REF!</v>
      </c>
      <c r="I89" s="17" t="e">
        <f t="shared" si="2"/>
        <v>#REF!</v>
      </c>
      <c r="K89" s="238"/>
      <c r="L89" s="238"/>
      <c r="M89" s="238"/>
      <c r="N89" s="238"/>
      <c r="O89" s="238"/>
      <c r="P89" s="238"/>
      <c r="Q89" s="238"/>
    </row>
    <row r="90" spans="1:18" x14ac:dyDescent="0.2">
      <c r="A90" s="14">
        <v>18210</v>
      </c>
      <c r="B90" s="239" t="s">
        <v>56</v>
      </c>
      <c r="C90" s="239"/>
      <c r="D90" s="239"/>
      <c r="E90" s="239"/>
      <c r="F90" s="239"/>
      <c r="G90" s="18">
        <v>680</v>
      </c>
      <c r="H90" s="3">
        <f>ARENA!I69</f>
        <v>0</v>
      </c>
      <c r="I90" s="17">
        <f t="shared" si="2"/>
        <v>0</v>
      </c>
      <c r="K90" s="238"/>
      <c r="L90" s="238"/>
      <c r="M90" s="238"/>
      <c r="N90" s="238"/>
      <c r="O90" s="238"/>
      <c r="P90" s="238"/>
      <c r="Q90" s="238"/>
    </row>
    <row r="91" spans="1:18" x14ac:dyDescent="0.2">
      <c r="A91" s="14">
        <v>18212</v>
      </c>
      <c r="B91" s="239" t="s">
        <v>57</v>
      </c>
      <c r="C91" s="239"/>
      <c r="D91" s="239"/>
      <c r="E91" s="239"/>
      <c r="F91" s="239"/>
      <c r="G91" s="18">
        <v>995</v>
      </c>
      <c r="H91" s="3">
        <f>ARENA!I70</f>
        <v>0</v>
      </c>
      <c r="I91" s="17">
        <f t="shared" si="2"/>
        <v>0</v>
      </c>
      <c r="K91" s="238"/>
      <c r="L91" s="238"/>
      <c r="M91" s="238"/>
      <c r="N91" s="238"/>
      <c r="O91" s="238"/>
      <c r="P91" s="238"/>
      <c r="Q91" s="238"/>
    </row>
    <row r="92" spans="1:18" x14ac:dyDescent="0.2">
      <c r="A92" s="14">
        <v>18211</v>
      </c>
      <c r="B92" s="239" t="s">
        <v>58</v>
      </c>
      <c r="C92" s="239"/>
      <c r="D92" s="239"/>
      <c r="E92" s="239"/>
      <c r="F92" s="239"/>
      <c r="G92" s="18">
        <v>99</v>
      </c>
      <c r="H92" s="3">
        <f>ARENA!I71</f>
        <v>0</v>
      </c>
      <c r="I92" s="17">
        <f t="shared" si="2"/>
        <v>0</v>
      </c>
      <c r="K92" s="238"/>
      <c r="L92" s="238"/>
      <c r="M92" s="238"/>
      <c r="N92" s="238"/>
      <c r="O92" s="238"/>
      <c r="P92" s="238"/>
      <c r="Q92" s="238"/>
    </row>
    <row r="93" spans="1:18" x14ac:dyDescent="0.2">
      <c r="A93" s="14">
        <v>18999</v>
      </c>
      <c r="B93" s="239" t="s">
        <v>59</v>
      </c>
      <c r="C93" s="239"/>
      <c r="D93" s="239"/>
      <c r="E93" s="239"/>
      <c r="F93" s="239"/>
      <c r="G93" s="18">
        <v>715</v>
      </c>
      <c r="H93" s="3">
        <f>ARENA!I72</f>
        <v>0</v>
      </c>
      <c r="I93" s="17">
        <f t="shared" si="2"/>
        <v>0</v>
      </c>
      <c r="K93" s="238"/>
      <c r="L93" s="238"/>
      <c r="M93" s="238"/>
      <c r="N93" s="238"/>
      <c r="O93" s="238"/>
      <c r="P93" s="238"/>
      <c r="Q93" s="238"/>
    </row>
    <row r="94" spans="1:18" ht="17" x14ac:dyDescent="0.2">
      <c r="A94" s="23" t="s">
        <v>7</v>
      </c>
      <c r="B94" s="246" t="s">
        <v>18</v>
      </c>
      <c r="C94" s="246"/>
      <c r="D94" s="246"/>
      <c r="E94" s="246"/>
      <c r="F94" s="246"/>
      <c r="G94" s="20" t="s">
        <v>5</v>
      </c>
      <c r="H94" s="20" t="s">
        <v>6</v>
      </c>
      <c r="I94" s="13" t="s">
        <v>87</v>
      </c>
      <c r="K94" s="248"/>
      <c r="L94" s="248"/>
      <c r="M94" s="248"/>
      <c r="N94" s="248"/>
      <c r="O94" s="248"/>
      <c r="P94" s="248"/>
      <c r="Q94" s="248"/>
    </row>
    <row r="95" spans="1:18" x14ac:dyDescent="0.2">
      <c r="A95" s="14">
        <v>21001</v>
      </c>
      <c r="B95" s="239" t="s">
        <v>60</v>
      </c>
      <c r="C95" s="239"/>
      <c r="D95" s="239"/>
      <c r="E95" s="239"/>
      <c r="F95" s="239"/>
      <c r="G95" s="18">
        <v>295</v>
      </c>
      <c r="H95" s="3" t="e">
        <f>ARENA!#REF!</f>
        <v>#REF!</v>
      </c>
      <c r="I95" s="17" t="e">
        <f t="shared" si="2"/>
        <v>#REF!</v>
      </c>
      <c r="K95" s="248"/>
      <c r="L95" s="248"/>
      <c r="M95" s="248"/>
      <c r="N95" s="248"/>
      <c r="O95" s="248"/>
      <c r="P95" s="248"/>
      <c r="Q95" s="248"/>
    </row>
    <row r="96" spans="1:18" x14ac:dyDescent="0.2">
      <c r="A96" s="14">
        <v>21003</v>
      </c>
      <c r="B96" s="239" t="s">
        <v>61</v>
      </c>
      <c r="C96" s="239"/>
      <c r="D96" s="239"/>
      <c r="E96" s="239"/>
      <c r="F96" s="239"/>
      <c r="G96" s="18">
        <v>125</v>
      </c>
      <c r="H96" s="3" t="e">
        <f>ARENA!#REF!</f>
        <v>#REF!</v>
      </c>
      <c r="I96" s="17" t="e">
        <f t="shared" si="2"/>
        <v>#REF!</v>
      </c>
      <c r="K96" s="248"/>
      <c r="L96" s="248"/>
      <c r="M96" s="248"/>
      <c r="N96" s="248"/>
      <c r="O96" s="248"/>
      <c r="P96" s="248"/>
      <c r="Q96" s="248"/>
    </row>
    <row r="97" spans="1:17" x14ac:dyDescent="0.2">
      <c r="A97" s="14">
        <v>21200</v>
      </c>
      <c r="B97" s="239" t="s">
        <v>62</v>
      </c>
      <c r="C97" s="239"/>
      <c r="D97" s="239"/>
      <c r="E97" s="239"/>
      <c r="F97" s="239"/>
      <c r="G97" s="18">
        <v>185</v>
      </c>
      <c r="H97" s="3" t="e">
        <f>ARENA!#REF!</f>
        <v>#REF!</v>
      </c>
      <c r="I97" s="17" t="e">
        <f t="shared" si="2"/>
        <v>#REF!</v>
      </c>
      <c r="K97" s="248"/>
      <c r="L97" s="248"/>
      <c r="M97" s="248"/>
      <c r="N97" s="248"/>
      <c r="O97" s="248"/>
      <c r="P97" s="248"/>
      <c r="Q97" s="248"/>
    </row>
    <row r="98" spans="1:17" x14ac:dyDescent="0.2">
      <c r="A98" s="14">
        <v>21300</v>
      </c>
      <c r="B98" s="239" t="s">
        <v>63</v>
      </c>
      <c r="C98" s="239"/>
      <c r="D98" s="239"/>
      <c r="E98" s="239"/>
      <c r="F98" s="239"/>
      <c r="G98" s="18">
        <v>300</v>
      </c>
      <c r="H98" s="3" t="e">
        <f>ARENA!#REF!</f>
        <v>#REF!</v>
      </c>
      <c r="I98" s="17" t="e">
        <f t="shared" si="2"/>
        <v>#REF!</v>
      </c>
      <c r="K98" s="248"/>
      <c r="L98" s="248"/>
      <c r="M98" s="248"/>
      <c r="N98" s="248"/>
      <c r="O98" s="248"/>
      <c r="P98" s="248"/>
      <c r="Q98" s="248"/>
    </row>
    <row r="99" spans="1:17" ht="17" x14ac:dyDescent="0.2">
      <c r="A99" s="23" t="s">
        <v>7</v>
      </c>
      <c r="B99" s="246" t="s">
        <v>19</v>
      </c>
      <c r="C99" s="246"/>
      <c r="D99" s="246"/>
      <c r="E99" s="246"/>
      <c r="F99" s="246"/>
      <c r="G99" s="20" t="s">
        <v>5</v>
      </c>
      <c r="H99" s="20" t="s">
        <v>6</v>
      </c>
      <c r="I99" s="13" t="s">
        <v>87</v>
      </c>
      <c r="K99" s="248"/>
      <c r="L99" s="248"/>
      <c r="M99" s="248"/>
      <c r="N99" s="248"/>
      <c r="O99" s="248"/>
      <c r="P99" s="248"/>
      <c r="Q99" s="248"/>
    </row>
    <row r="100" spans="1:17" x14ac:dyDescent="0.2">
      <c r="A100" s="14">
        <v>25101</v>
      </c>
      <c r="B100" s="239" t="s">
        <v>64</v>
      </c>
      <c r="C100" s="239"/>
      <c r="D100" s="239"/>
      <c r="E100" s="239"/>
      <c r="F100" s="239"/>
      <c r="G100" s="18">
        <v>16</v>
      </c>
      <c r="H100" s="3" t="e">
        <f>ARENA!#REF!</f>
        <v>#REF!</v>
      </c>
      <c r="I100" s="17" t="e">
        <f t="shared" si="2"/>
        <v>#REF!</v>
      </c>
      <c r="K100" s="248"/>
      <c r="L100" s="248"/>
      <c r="M100" s="248"/>
      <c r="N100" s="248"/>
      <c r="O100" s="248"/>
      <c r="P100" s="248"/>
      <c r="Q100" s="248"/>
    </row>
    <row r="101" spans="1:17" x14ac:dyDescent="0.2">
      <c r="A101" s="14">
        <v>25201</v>
      </c>
      <c r="B101" s="245" t="s">
        <v>65</v>
      </c>
      <c r="C101" s="245"/>
      <c r="D101" s="245"/>
      <c r="E101" s="245"/>
      <c r="F101" s="245"/>
      <c r="G101" s="18">
        <v>420</v>
      </c>
      <c r="H101" s="3" t="e">
        <f>ARENA!#REF!</f>
        <v>#REF!</v>
      </c>
      <c r="I101" s="17" t="e">
        <f t="shared" si="2"/>
        <v>#REF!</v>
      </c>
      <c r="K101" s="248"/>
      <c r="L101" s="248"/>
      <c r="M101" s="248"/>
      <c r="N101" s="248"/>
      <c r="O101" s="248"/>
      <c r="P101" s="248"/>
      <c r="Q101" s="248"/>
    </row>
    <row r="102" spans="1:17" x14ac:dyDescent="0.2">
      <c r="A102" s="14">
        <v>30006</v>
      </c>
      <c r="B102" s="245" t="s">
        <v>66</v>
      </c>
      <c r="C102" s="245"/>
      <c r="D102" s="245"/>
      <c r="E102" s="245"/>
      <c r="F102" s="245"/>
      <c r="G102" s="18">
        <v>500</v>
      </c>
      <c r="H102" s="3" t="e">
        <f>ARENA!#REF!</f>
        <v>#REF!</v>
      </c>
      <c r="I102" s="17" t="e">
        <f t="shared" si="2"/>
        <v>#REF!</v>
      </c>
      <c r="K102" s="248"/>
      <c r="L102" s="248"/>
      <c r="M102" s="248"/>
      <c r="N102" s="248"/>
      <c r="O102" s="248"/>
      <c r="P102" s="248"/>
      <c r="Q102" s="248"/>
    </row>
    <row r="103" spans="1:17" x14ac:dyDescent="0.2">
      <c r="A103" s="14">
        <v>22020</v>
      </c>
      <c r="B103" s="245" t="s">
        <v>67</v>
      </c>
      <c r="C103" s="245"/>
      <c r="D103" s="245"/>
      <c r="E103" s="245"/>
      <c r="F103" s="245"/>
      <c r="G103" s="13" t="s">
        <v>20</v>
      </c>
      <c r="H103" s="8"/>
      <c r="I103" s="24"/>
      <c r="K103" s="248"/>
      <c r="L103" s="248"/>
      <c r="M103" s="248"/>
      <c r="N103" s="248"/>
      <c r="O103" s="248"/>
      <c r="P103" s="248"/>
      <c r="Q103" s="248"/>
    </row>
    <row r="104" spans="1:17" ht="17" x14ac:dyDescent="0.2">
      <c r="A104" s="23" t="s">
        <v>7</v>
      </c>
      <c r="B104" s="246" t="s">
        <v>21</v>
      </c>
      <c r="C104" s="246"/>
      <c r="D104" s="246"/>
      <c r="E104" s="246"/>
      <c r="F104" s="246"/>
      <c r="G104" s="20" t="s">
        <v>5</v>
      </c>
      <c r="H104" s="20" t="s">
        <v>6</v>
      </c>
      <c r="I104" s="13" t="s">
        <v>87</v>
      </c>
      <c r="K104" s="248"/>
      <c r="L104" s="248"/>
      <c r="M104" s="248"/>
      <c r="N104" s="248"/>
      <c r="O104" s="248"/>
      <c r="P104" s="248"/>
      <c r="Q104" s="248"/>
    </row>
    <row r="105" spans="1:17" ht="15" customHeight="1" x14ac:dyDescent="0.2">
      <c r="A105" s="249" t="s">
        <v>22</v>
      </c>
      <c r="B105" s="249"/>
      <c r="C105" s="249"/>
      <c r="D105" s="249"/>
      <c r="E105" s="249"/>
      <c r="F105" s="249"/>
      <c r="G105" s="249"/>
      <c r="H105" s="249"/>
      <c r="I105" s="8"/>
      <c r="K105" s="248"/>
      <c r="L105" s="248"/>
      <c r="M105" s="248"/>
      <c r="N105" s="248"/>
      <c r="O105" s="248"/>
      <c r="P105" s="248"/>
      <c r="Q105" s="248"/>
    </row>
    <row r="106" spans="1:17" x14ac:dyDescent="0.2">
      <c r="A106" s="14">
        <v>12120</v>
      </c>
      <c r="B106" s="239" t="s">
        <v>68</v>
      </c>
      <c r="C106" s="239"/>
      <c r="D106" s="239"/>
      <c r="E106" s="239"/>
      <c r="F106" s="239"/>
      <c r="G106" s="18">
        <v>500</v>
      </c>
      <c r="H106" s="3" t="e">
        <f>ARENA!#REF!</f>
        <v>#REF!</v>
      </c>
      <c r="I106" s="17" t="e">
        <f t="shared" ref="I106:I115" si="3">G106*H106</f>
        <v>#REF!</v>
      </c>
      <c r="K106" s="248"/>
      <c r="L106" s="248"/>
      <c r="M106" s="248"/>
      <c r="N106" s="248"/>
      <c r="O106" s="248"/>
      <c r="P106" s="248"/>
      <c r="Q106" s="248"/>
    </row>
    <row r="107" spans="1:17" x14ac:dyDescent="0.2">
      <c r="A107" s="14">
        <v>12121</v>
      </c>
      <c r="B107" s="239" t="s">
        <v>69</v>
      </c>
      <c r="C107" s="239"/>
      <c r="D107" s="239"/>
      <c r="E107" s="239"/>
      <c r="F107" s="239"/>
      <c r="G107" s="18">
        <v>500</v>
      </c>
      <c r="H107" s="3" t="e">
        <f>ARENA!#REF!</f>
        <v>#REF!</v>
      </c>
      <c r="I107" s="17" t="e">
        <f t="shared" si="3"/>
        <v>#REF!</v>
      </c>
      <c r="K107" s="248"/>
      <c r="L107" s="248"/>
      <c r="M107" s="248"/>
      <c r="N107" s="248"/>
      <c r="O107" s="248"/>
      <c r="P107" s="248"/>
      <c r="Q107" s="248"/>
    </row>
    <row r="108" spans="1:17" x14ac:dyDescent="0.2">
      <c r="A108" s="14">
        <v>12122</v>
      </c>
      <c r="B108" s="239" t="s">
        <v>70</v>
      </c>
      <c r="C108" s="239"/>
      <c r="D108" s="239"/>
      <c r="E108" s="239"/>
      <c r="F108" s="239"/>
      <c r="G108" s="18">
        <v>625</v>
      </c>
      <c r="H108" s="3" t="e">
        <f>ARENA!#REF!</f>
        <v>#REF!</v>
      </c>
      <c r="I108" s="17" t="e">
        <f t="shared" si="3"/>
        <v>#REF!</v>
      </c>
      <c r="K108" s="248"/>
      <c r="L108" s="248"/>
      <c r="M108" s="248"/>
      <c r="N108" s="248"/>
      <c r="O108" s="248"/>
      <c r="P108" s="248"/>
      <c r="Q108" s="248"/>
    </row>
    <row r="109" spans="1:17" x14ac:dyDescent="0.2">
      <c r="A109" s="14">
        <v>12123</v>
      </c>
      <c r="B109" s="239" t="s">
        <v>71</v>
      </c>
      <c r="C109" s="239"/>
      <c r="D109" s="239"/>
      <c r="E109" s="239"/>
      <c r="F109" s="239"/>
      <c r="G109" s="18">
        <v>625</v>
      </c>
      <c r="H109" s="3" t="e">
        <f>ARENA!#REF!</f>
        <v>#REF!</v>
      </c>
      <c r="I109" s="17" t="e">
        <f t="shared" si="3"/>
        <v>#REF!</v>
      </c>
      <c r="K109" s="248"/>
      <c r="L109" s="248"/>
      <c r="M109" s="248"/>
      <c r="N109" s="248"/>
      <c r="O109" s="248"/>
      <c r="P109" s="248"/>
      <c r="Q109" s="248"/>
    </row>
    <row r="110" spans="1:17" x14ac:dyDescent="0.2">
      <c r="A110" s="14">
        <v>13090</v>
      </c>
      <c r="B110" s="239" t="s">
        <v>72</v>
      </c>
      <c r="C110" s="239"/>
      <c r="D110" s="239"/>
      <c r="E110" s="239"/>
      <c r="F110" s="239"/>
      <c r="G110" s="18">
        <v>500</v>
      </c>
      <c r="H110" s="3" t="e">
        <f>ARENA!#REF!</f>
        <v>#REF!</v>
      </c>
      <c r="I110" s="17" t="e">
        <f t="shared" si="3"/>
        <v>#REF!</v>
      </c>
      <c r="K110" s="248"/>
      <c r="L110" s="248"/>
      <c r="M110" s="248"/>
      <c r="N110" s="248"/>
      <c r="O110" s="248"/>
      <c r="P110" s="248"/>
      <c r="Q110" s="248"/>
    </row>
    <row r="111" spans="1:17" ht="16" x14ac:dyDescent="0.2">
      <c r="A111" s="23"/>
      <c r="B111" s="246" t="s">
        <v>125</v>
      </c>
      <c r="C111" s="246"/>
      <c r="D111" s="246"/>
      <c r="E111" s="246"/>
      <c r="F111" s="246"/>
      <c r="G111" s="20"/>
      <c r="H111" s="20" t="s">
        <v>6</v>
      </c>
      <c r="I111" s="13" t="s">
        <v>87</v>
      </c>
    </row>
    <row r="112" spans="1:17" s="6" customFormat="1" x14ac:dyDescent="0.2">
      <c r="A112" s="14">
        <v>12010</v>
      </c>
      <c r="B112" s="239" t="s">
        <v>126</v>
      </c>
      <c r="C112" s="239"/>
      <c r="D112" s="239"/>
      <c r="E112" s="239"/>
      <c r="F112" s="239"/>
      <c r="G112" s="18">
        <v>3000</v>
      </c>
      <c r="H112" s="3" t="e">
        <f>ARENA!#REF!</f>
        <v>#REF!</v>
      </c>
      <c r="I112" s="17" t="e">
        <f t="shared" si="3"/>
        <v>#REF!</v>
      </c>
    </row>
    <row r="113" spans="1:9" s="6" customFormat="1" ht="16" x14ac:dyDescent="0.2">
      <c r="A113" s="23"/>
      <c r="B113" s="246" t="s">
        <v>23</v>
      </c>
      <c r="C113" s="246"/>
      <c r="D113" s="246"/>
      <c r="E113" s="246"/>
      <c r="F113" s="246"/>
      <c r="G113" s="20"/>
      <c r="H113" s="20" t="s">
        <v>6</v>
      </c>
      <c r="I113" s="13" t="s">
        <v>87</v>
      </c>
    </row>
    <row r="114" spans="1:9" s="6" customFormat="1" x14ac:dyDescent="0.2">
      <c r="A114" s="14"/>
      <c r="B114" s="239"/>
      <c r="C114" s="239"/>
      <c r="D114" s="239"/>
      <c r="E114" s="239"/>
      <c r="F114" s="239"/>
      <c r="G114" s="17"/>
      <c r="H114" s="3" t="e">
        <f>ARENA!#REF!</f>
        <v>#REF!</v>
      </c>
      <c r="I114" s="17" t="e">
        <f t="shared" si="3"/>
        <v>#REF!</v>
      </c>
    </row>
    <row r="115" spans="1:9" s="6" customFormat="1" x14ac:dyDescent="0.2">
      <c r="A115" s="14"/>
      <c r="B115" s="239"/>
      <c r="C115" s="239"/>
      <c r="D115" s="239"/>
      <c r="E115" s="239"/>
      <c r="F115" s="239"/>
      <c r="G115" s="17"/>
      <c r="H115" s="3">
        <f>ARENA!I73</f>
        <v>0</v>
      </c>
      <c r="I115" s="17">
        <f t="shared" si="3"/>
        <v>0</v>
      </c>
    </row>
    <row r="116" spans="1:9" s="6" customFormat="1" x14ac:dyDescent="0.2">
      <c r="B116" s="28"/>
      <c r="C116" s="28"/>
      <c r="D116" s="28"/>
      <c r="E116" s="28"/>
      <c r="F116" s="28"/>
      <c r="G116" s="28"/>
      <c r="H116" s="30">
        <v>1</v>
      </c>
      <c r="I116" s="29" t="e">
        <f>SUBTOTAL(9,I15:I20,I22:I37,I39:I40,I42:I50,I52:I55,I57:I65,I67:I71,I73:I77,I79:I81,I83:I84,I86:I93,I95:I98,I100:I102,I106:I110,I112,I114:I115)</f>
        <v>#REF!</v>
      </c>
    </row>
    <row r="117" spans="1:9" s="6" customFormat="1" x14ac:dyDescent="0.2">
      <c r="A117" s="253" t="s">
        <v>121</v>
      </c>
      <c r="B117" s="253"/>
      <c r="C117" s="253"/>
      <c r="D117" s="253"/>
      <c r="E117" s="253"/>
      <c r="F117" s="253"/>
      <c r="G117" s="253"/>
      <c r="H117" s="253"/>
      <c r="I117" s="253"/>
    </row>
    <row r="118" spans="1:9" s="6" customFormat="1" x14ac:dyDescent="0.2">
      <c r="A118" s="254" t="s">
        <v>123</v>
      </c>
      <c r="B118" s="254"/>
      <c r="C118" s="254"/>
      <c r="D118" s="254"/>
      <c r="E118" s="255" t="s">
        <v>124</v>
      </c>
      <c r="F118" s="255"/>
      <c r="G118" s="4"/>
      <c r="H118" s="5"/>
      <c r="I118" s="5"/>
    </row>
    <row r="119" spans="1:9" s="6" customFormat="1" x14ac:dyDescent="0.2">
      <c r="A119" s="250" t="s">
        <v>122</v>
      </c>
      <c r="B119" s="250"/>
      <c r="C119" s="250"/>
      <c r="D119" s="250"/>
      <c r="E119" s="251" t="e">
        <f>SUM(I15:I20)</f>
        <v>#REF!</v>
      </c>
      <c r="F119" s="252"/>
      <c r="G119" s="4"/>
      <c r="H119" s="5"/>
      <c r="I119" s="5"/>
    </row>
    <row r="120" spans="1:9" s="6" customFormat="1" x14ac:dyDescent="0.2">
      <c r="A120" s="250" t="s">
        <v>128</v>
      </c>
      <c r="B120" s="250"/>
      <c r="C120" s="250"/>
      <c r="D120" s="250"/>
      <c r="E120" s="251">
        <f>SUM(I22:I37)</f>
        <v>0</v>
      </c>
      <c r="F120" s="252"/>
      <c r="G120" s="4"/>
      <c r="H120" s="5"/>
      <c r="I120" s="5"/>
    </row>
    <row r="121" spans="1:9" s="6" customFormat="1" x14ac:dyDescent="0.2">
      <c r="A121" s="250" t="s">
        <v>129</v>
      </c>
      <c r="B121" s="250"/>
      <c r="C121" s="250"/>
      <c r="D121" s="250"/>
      <c r="E121" s="251">
        <f>SUM(I39:I40)</f>
        <v>0</v>
      </c>
      <c r="F121" s="252"/>
      <c r="G121" s="4"/>
      <c r="H121" s="5"/>
      <c r="I121" s="5"/>
    </row>
    <row r="122" spans="1:9" s="6" customFormat="1" x14ac:dyDescent="0.2">
      <c r="A122" s="250" t="s">
        <v>130</v>
      </c>
      <c r="B122" s="250"/>
      <c r="C122" s="250"/>
      <c r="D122" s="250"/>
      <c r="E122" s="251" t="e">
        <f>SUM(I42:I50)</f>
        <v>#REF!</v>
      </c>
      <c r="F122" s="252"/>
      <c r="G122" s="4"/>
      <c r="H122" s="5"/>
      <c r="I122" s="5"/>
    </row>
    <row r="123" spans="1:9" s="6" customFormat="1" x14ac:dyDescent="0.2">
      <c r="A123" s="250" t="s">
        <v>132</v>
      </c>
      <c r="B123" s="250"/>
      <c r="C123" s="250"/>
      <c r="D123" s="250"/>
      <c r="E123" s="251">
        <f>SUM(I52:I55)</f>
        <v>0</v>
      </c>
      <c r="F123" s="252"/>
      <c r="G123" s="4"/>
      <c r="H123" s="5"/>
      <c r="I123" s="5"/>
    </row>
    <row r="124" spans="1:9" s="6" customFormat="1" x14ac:dyDescent="0.2">
      <c r="A124" s="250" t="s">
        <v>133</v>
      </c>
      <c r="B124" s="250"/>
      <c r="C124" s="250"/>
      <c r="D124" s="250"/>
      <c r="E124" s="251" t="e">
        <f>SUM(I57:I65)</f>
        <v>#REF!</v>
      </c>
      <c r="F124" s="252"/>
      <c r="G124" s="4"/>
      <c r="H124" s="5"/>
      <c r="I124" s="5"/>
    </row>
    <row r="125" spans="1:9" s="6" customFormat="1" x14ac:dyDescent="0.2">
      <c r="A125" s="250" t="s">
        <v>134</v>
      </c>
      <c r="B125" s="250"/>
      <c r="C125" s="250"/>
      <c r="D125" s="250"/>
      <c r="E125" s="251" t="e">
        <f>SUM(I67:I71)</f>
        <v>#REF!</v>
      </c>
      <c r="F125" s="252"/>
      <c r="G125" s="4"/>
      <c r="H125" s="5"/>
      <c r="I125" s="5"/>
    </row>
    <row r="126" spans="1:9" s="6" customFormat="1" x14ac:dyDescent="0.2">
      <c r="A126" s="250" t="s">
        <v>135</v>
      </c>
      <c r="B126" s="250"/>
      <c r="C126" s="250"/>
      <c r="D126" s="250"/>
      <c r="E126" s="251" t="e">
        <f>SUM(I73:I77)</f>
        <v>#REF!</v>
      </c>
      <c r="F126" s="252"/>
      <c r="G126" s="4"/>
      <c r="H126" s="5"/>
      <c r="I126" s="5"/>
    </row>
    <row r="127" spans="1:9" s="6" customFormat="1" x14ac:dyDescent="0.2">
      <c r="A127" s="250" t="s">
        <v>136</v>
      </c>
      <c r="B127" s="250"/>
      <c r="C127" s="250"/>
      <c r="D127" s="250"/>
      <c r="E127" s="251" t="e">
        <f>SUM(I79:I81)</f>
        <v>#REF!</v>
      </c>
      <c r="F127" s="252"/>
      <c r="G127" s="4"/>
      <c r="H127" s="5"/>
      <c r="I127" s="5"/>
    </row>
    <row r="128" spans="1:9" s="6" customFormat="1" x14ac:dyDescent="0.2">
      <c r="A128" s="250" t="s">
        <v>137</v>
      </c>
      <c r="B128" s="250"/>
      <c r="C128" s="250"/>
      <c r="D128" s="250"/>
      <c r="E128" s="251">
        <f>SUM(I83:I84)</f>
        <v>0</v>
      </c>
      <c r="F128" s="252"/>
      <c r="G128" s="4"/>
      <c r="H128" s="5"/>
      <c r="I128" s="5"/>
    </row>
    <row r="129" spans="1:9" s="6" customFormat="1" x14ac:dyDescent="0.2">
      <c r="A129" s="250" t="s">
        <v>138</v>
      </c>
      <c r="B129" s="250"/>
      <c r="C129" s="250"/>
      <c r="D129" s="250"/>
      <c r="E129" s="251" t="e">
        <f>SUM(I86:I93)</f>
        <v>#REF!</v>
      </c>
      <c r="F129" s="252"/>
      <c r="G129" s="4"/>
      <c r="H129" s="5"/>
      <c r="I129" s="5"/>
    </row>
    <row r="130" spans="1:9" s="6" customFormat="1" x14ac:dyDescent="0.2">
      <c r="A130" s="250" t="s">
        <v>139</v>
      </c>
      <c r="B130" s="250"/>
      <c r="C130" s="250"/>
      <c r="D130" s="250"/>
      <c r="E130" s="251" t="e">
        <f>SUM(I95:I98)</f>
        <v>#REF!</v>
      </c>
      <c r="F130" s="252"/>
      <c r="G130" s="4"/>
      <c r="H130" s="5"/>
      <c r="I130" s="5"/>
    </row>
    <row r="131" spans="1:9" s="6" customFormat="1" x14ac:dyDescent="0.2">
      <c r="A131" s="250" t="s">
        <v>140</v>
      </c>
      <c r="B131" s="250"/>
      <c r="C131" s="250"/>
      <c r="D131" s="250"/>
      <c r="E131" s="251" t="e">
        <f>SUM(I100:I102)</f>
        <v>#REF!</v>
      </c>
      <c r="F131" s="252"/>
      <c r="G131" s="4"/>
      <c r="H131" s="5"/>
      <c r="I131" s="5"/>
    </row>
    <row r="132" spans="1:9" s="6" customFormat="1" x14ac:dyDescent="0.2">
      <c r="A132" s="250" t="s">
        <v>141</v>
      </c>
      <c r="B132" s="250"/>
      <c r="C132" s="250"/>
      <c r="D132" s="250"/>
      <c r="E132" s="251" t="e">
        <f>SUM(I106:I110)</f>
        <v>#REF!</v>
      </c>
      <c r="F132" s="252"/>
      <c r="G132" s="4"/>
      <c r="H132" s="5"/>
      <c r="I132" s="5"/>
    </row>
    <row r="133" spans="1:9" s="6" customFormat="1" x14ac:dyDescent="0.2">
      <c r="A133" s="250" t="s">
        <v>142</v>
      </c>
      <c r="B133" s="250"/>
      <c r="C133" s="250"/>
      <c r="D133" s="250"/>
      <c r="E133" s="251" t="e">
        <f>SUM(I112)</f>
        <v>#REF!</v>
      </c>
      <c r="F133" s="252"/>
      <c r="G133" s="4"/>
      <c r="H133" s="5"/>
      <c r="I133" s="5"/>
    </row>
    <row r="134" spans="1:9" s="6" customFormat="1" x14ac:dyDescent="0.2">
      <c r="A134" s="250" t="s">
        <v>143</v>
      </c>
      <c r="B134" s="250"/>
      <c r="C134" s="250"/>
      <c r="D134" s="250"/>
      <c r="E134" s="251" t="e">
        <f>SUM(I114:I115)</f>
        <v>#REF!</v>
      </c>
      <c r="F134" s="252"/>
      <c r="G134" s="4"/>
      <c r="H134" s="5"/>
      <c r="I134" s="5"/>
    </row>
    <row r="135" spans="1:9" s="6" customFormat="1" ht="16" x14ac:dyDescent="0.2">
      <c r="A135" s="250" t="s">
        <v>144</v>
      </c>
      <c r="B135" s="250"/>
      <c r="C135" s="250"/>
      <c r="D135" s="250"/>
      <c r="E135" s="261" t="e">
        <f>SUM(E119:F134)</f>
        <v>#REF!</v>
      </c>
      <c r="F135" s="262"/>
      <c r="G135" s="4"/>
      <c r="H135" s="5"/>
      <c r="I135" s="5"/>
    </row>
    <row r="136" spans="1:9" s="6" customFormat="1" ht="16" x14ac:dyDescent="0.2">
      <c r="A136" s="250" t="s">
        <v>145</v>
      </c>
      <c r="B136" s="250"/>
      <c r="C136" s="250"/>
      <c r="D136" s="250"/>
      <c r="E136" s="261" t="e">
        <f>E135*0.25</f>
        <v>#REF!</v>
      </c>
      <c r="F136" s="262"/>
      <c r="G136" s="4"/>
      <c r="H136" s="5"/>
      <c r="I136" s="5"/>
    </row>
    <row r="137" spans="1:9" s="6" customFormat="1" ht="16" x14ac:dyDescent="0.2">
      <c r="A137" s="250" t="s">
        <v>144</v>
      </c>
      <c r="B137" s="250"/>
      <c r="C137" s="250"/>
      <c r="D137" s="250"/>
      <c r="E137" s="261" t="e">
        <f>E135+E136</f>
        <v>#REF!</v>
      </c>
      <c r="F137" s="262"/>
      <c r="G137" s="4"/>
      <c r="H137" s="5"/>
      <c r="I137" s="5"/>
    </row>
    <row r="138" spans="1:9" s="6" customFormat="1" ht="17.25" customHeight="1" x14ac:dyDescent="0.2">
      <c r="A138" s="4"/>
      <c r="B138" s="4"/>
      <c r="C138" s="4"/>
      <c r="D138" s="4"/>
      <c r="E138" s="4"/>
      <c r="F138" s="4"/>
      <c r="G138" s="4"/>
      <c r="H138" s="5"/>
      <c r="I138" s="5"/>
    </row>
    <row r="139" spans="1:9" s="6" customFormat="1" ht="20.25" customHeight="1" x14ac:dyDescent="0.2">
      <c r="A139" s="259" t="s">
        <v>115</v>
      </c>
      <c r="B139" s="259"/>
      <c r="C139" s="256">
        <f>C10</f>
        <v>0</v>
      </c>
      <c r="D139" s="256"/>
      <c r="E139" s="256"/>
      <c r="F139" s="4"/>
      <c r="G139" s="26" t="s">
        <v>146</v>
      </c>
      <c r="H139" s="258">
        <f>F9</f>
        <v>0</v>
      </c>
      <c r="I139" s="258"/>
    </row>
    <row r="140" spans="1:9" s="6" customFormat="1" ht="28.5" customHeight="1" x14ac:dyDescent="0.2">
      <c r="A140" s="260" t="s">
        <v>0</v>
      </c>
      <c r="B140" s="260"/>
      <c r="C140" s="256">
        <f>C9</f>
        <v>0</v>
      </c>
      <c r="D140" s="256"/>
      <c r="E140" s="256"/>
      <c r="F140" s="4"/>
      <c r="G140" s="26" t="s">
        <v>147</v>
      </c>
      <c r="H140" s="258">
        <f>H9</f>
        <v>0</v>
      </c>
      <c r="I140" s="258"/>
    </row>
    <row r="141" spans="1:9" s="6" customFormat="1" ht="19.5" customHeight="1" x14ac:dyDescent="0.2">
      <c r="A141" s="25" t="s">
        <v>119</v>
      </c>
      <c r="B141" s="256">
        <f>G10</f>
        <v>0</v>
      </c>
      <c r="C141" s="256"/>
      <c r="D141" s="256"/>
      <c r="E141" s="256"/>
      <c r="F141" s="4"/>
      <c r="G141" s="26" t="s">
        <v>150</v>
      </c>
      <c r="H141" s="257">
        <f ca="1">TODAY()</f>
        <v>45992</v>
      </c>
      <c r="I141" s="258"/>
    </row>
    <row r="143" spans="1:9" s="6" customFormat="1" x14ac:dyDescent="0.2">
      <c r="A143" s="27" t="s">
        <v>152</v>
      </c>
      <c r="B143" s="27"/>
      <c r="C143" s="27"/>
      <c r="D143" s="27"/>
      <c r="E143" s="4"/>
      <c r="F143" s="4"/>
      <c r="G143" s="4"/>
      <c r="H143" s="5"/>
      <c r="I143" s="5"/>
    </row>
  </sheetData>
  <sheetProtection insertRows="0"/>
  <protectedRanges>
    <protectedRange sqref="H39:H40 H112 H114:H116 H22:H37 H42:H50 H52:H55 H57:H65 H67:H71 H73:H77 H79:H81 H83:H84 H86:H93 H95:H98 H100:H102 H106:H110 H15:H20" name="Område2"/>
    <protectedRange sqref="C9 C10:E10 G10:I10 H11:I11 G12:I13 C11:F11 B12:D13" name="Område1"/>
  </protectedRanges>
  <autoFilter ref="A14:I137" xr:uid="{45768C09-F8E2-4397-B8FB-EDFF70269CF4}">
    <filterColumn colId="1" showButton="0"/>
    <filterColumn colId="2" showButton="0"/>
    <filterColumn colId="3" showButton="0"/>
    <filterColumn colId="4" showButton="0"/>
  </autoFilter>
  <mergeCells count="246">
    <mergeCell ref="B141:E141"/>
    <mergeCell ref="H141:I141"/>
    <mergeCell ref="A139:B139"/>
    <mergeCell ref="C139:E139"/>
    <mergeCell ref="H139:I139"/>
    <mergeCell ref="A140:B140"/>
    <mergeCell ref="C140:E140"/>
    <mergeCell ref="H140:I140"/>
    <mergeCell ref="A135:D135"/>
    <mergeCell ref="E135:F135"/>
    <mergeCell ref="A136:D136"/>
    <mergeCell ref="E136:F136"/>
    <mergeCell ref="A137:D137"/>
    <mergeCell ref="E137:F137"/>
    <mergeCell ref="A132:D132"/>
    <mergeCell ref="E132:F132"/>
    <mergeCell ref="A133:D133"/>
    <mergeCell ref="E133:F133"/>
    <mergeCell ref="A134:D134"/>
    <mergeCell ref="E134:F134"/>
    <mergeCell ref="A129:D129"/>
    <mergeCell ref="E129:F129"/>
    <mergeCell ref="A130:D130"/>
    <mergeCell ref="E130:F130"/>
    <mergeCell ref="A131:D131"/>
    <mergeCell ref="E131:F131"/>
    <mergeCell ref="A126:D126"/>
    <mergeCell ref="E126:F126"/>
    <mergeCell ref="A127:D127"/>
    <mergeCell ref="E127:F127"/>
    <mergeCell ref="A128:D128"/>
    <mergeCell ref="E128:F128"/>
    <mergeCell ref="A123:D123"/>
    <mergeCell ref="E123:F123"/>
    <mergeCell ref="A124:D124"/>
    <mergeCell ref="E124:F124"/>
    <mergeCell ref="A125:D125"/>
    <mergeCell ref="E125:F125"/>
    <mergeCell ref="A120:D120"/>
    <mergeCell ref="E120:F120"/>
    <mergeCell ref="A121:D121"/>
    <mergeCell ref="E121:F121"/>
    <mergeCell ref="A122:D122"/>
    <mergeCell ref="E122:F122"/>
    <mergeCell ref="B115:F115"/>
    <mergeCell ref="A117:I117"/>
    <mergeCell ref="A118:D118"/>
    <mergeCell ref="E118:F118"/>
    <mergeCell ref="A119:D119"/>
    <mergeCell ref="E119:F119"/>
    <mergeCell ref="B111:F111"/>
    <mergeCell ref="B112:F112"/>
    <mergeCell ref="B113:F113"/>
    <mergeCell ref="B114:F114"/>
    <mergeCell ref="B103:F103"/>
    <mergeCell ref="B104:F104"/>
    <mergeCell ref="A105:H105"/>
    <mergeCell ref="B106:F106"/>
    <mergeCell ref="B107:F107"/>
    <mergeCell ref="B108:F108"/>
    <mergeCell ref="B94:F94"/>
    <mergeCell ref="K94:Q110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9:F109"/>
    <mergeCell ref="B110:F110"/>
    <mergeCell ref="B85:F85"/>
    <mergeCell ref="B86:F86"/>
    <mergeCell ref="K86:K93"/>
    <mergeCell ref="L86:L93"/>
    <mergeCell ref="M86:M93"/>
    <mergeCell ref="N86:N93"/>
    <mergeCell ref="B78:F78"/>
    <mergeCell ref="K78:Q84"/>
    <mergeCell ref="B79:F79"/>
    <mergeCell ref="B80:F80"/>
    <mergeCell ref="B81:F81"/>
    <mergeCell ref="B82:F82"/>
    <mergeCell ref="B83:F83"/>
    <mergeCell ref="B84:F84"/>
    <mergeCell ref="O86:O93"/>
    <mergeCell ref="P86:P93"/>
    <mergeCell ref="Q86:Q93"/>
    <mergeCell ref="B87:F87"/>
    <mergeCell ref="B88:F88"/>
    <mergeCell ref="B89:F89"/>
    <mergeCell ref="B90:F90"/>
    <mergeCell ref="B91:F91"/>
    <mergeCell ref="B92:F92"/>
    <mergeCell ref="B93:F93"/>
    <mergeCell ref="O73:O77"/>
    <mergeCell ref="P73:P77"/>
    <mergeCell ref="Q73:Q77"/>
    <mergeCell ref="B74:F74"/>
    <mergeCell ref="B75:F75"/>
    <mergeCell ref="B76:F76"/>
    <mergeCell ref="B77:F77"/>
    <mergeCell ref="B72:F72"/>
    <mergeCell ref="K72:L72"/>
    <mergeCell ref="B73:F73"/>
    <mergeCell ref="K73:L77"/>
    <mergeCell ref="M73:M77"/>
    <mergeCell ref="N73:N77"/>
    <mergeCell ref="Q57:Q65"/>
    <mergeCell ref="B58:F58"/>
    <mergeCell ref="B59:F59"/>
    <mergeCell ref="B60:F60"/>
    <mergeCell ref="B61:F61"/>
    <mergeCell ref="B62:F62"/>
    <mergeCell ref="B63:F63"/>
    <mergeCell ref="B64:F64"/>
    <mergeCell ref="O67:O71"/>
    <mergeCell ref="P67:P71"/>
    <mergeCell ref="Q67:Q71"/>
    <mergeCell ref="B68:F68"/>
    <mergeCell ref="B69:F69"/>
    <mergeCell ref="B70:F70"/>
    <mergeCell ref="B71:F71"/>
    <mergeCell ref="B66:F66"/>
    <mergeCell ref="B67:F67"/>
    <mergeCell ref="K67:K71"/>
    <mergeCell ref="L67:L71"/>
    <mergeCell ref="M67:M71"/>
    <mergeCell ref="N67:N71"/>
    <mergeCell ref="B56:F56"/>
    <mergeCell ref="B57:F57"/>
    <mergeCell ref="K57:K65"/>
    <mergeCell ref="L57:L65"/>
    <mergeCell ref="M57:M65"/>
    <mergeCell ref="N57:N65"/>
    <mergeCell ref="B65:F65"/>
    <mergeCell ref="O51:O55"/>
    <mergeCell ref="P51:P55"/>
    <mergeCell ref="O57:O65"/>
    <mergeCell ref="P57:P65"/>
    <mergeCell ref="Q51:Q55"/>
    <mergeCell ref="B52:F52"/>
    <mergeCell ref="B53:F53"/>
    <mergeCell ref="B54:F54"/>
    <mergeCell ref="B55:F55"/>
    <mergeCell ref="B50:F50"/>
    <mergeCell ref="B51:F51"/>
    <mergeCell ref="K51:K55"/>
    <mergeCell ref="L51:L55"/>
    <mergeCell ref="M51:M55"/>
    <mergeCell ref="N51:N55"/>
    <mergeCell ref="O45:O49"/>
    <mergeCell ref="P45:P49"/>
    <mergeCell ref="Q45:Q49"/>
    <mergeCell ref="B46:F46"/>
    <mergeCell ref="B47:F47"/>
    <mergeCell ref="B48:F48"/>
    <mergeCell ref="B49:F49"/>
    <mergeCell ref="B44:F44"/>
    <mergeCell ref="B45:F45"/>
    <mergeCell ref="K45:K49"/>
    <mergeCell ref="L45:L49"/>
    <mergeCell ref="M45:M49"/>
    <mergeCell ref="N45:N49"/>
    <mergeCell ref="O39:O43"/>
    <mergeCell ref="P39:P43"/>
    <mergeCell ref="Q39:Q43"/>
    <mergeCell ref="B40:F40"/>
    <mergeCell ref="B41:F41"/>
    <mergeCell ref="B42:F42"/>
    <mergeCell ref="B43:F43"/>
    <mergeCell ref="B38:F38"/>
    <mergeCell ref="B39:F39"/>
    <mergeCell ref="K39:K43"/>
    <mergeCell ref="L39:L43"/>
    <mergeCell ref="M39:M43"/>
    <mergeCell ref="N39:N43"/>
    <mergeCell ref="B33:F33"/>
    <mergeCell ref="K33:Q35"/>
    <mergeCell ref="B34:F34"/>
    <mergeCell ref="B35:F35"/>
    <mergeCell ref="B36:F36"/>
    <mergeCell ref="B37:F37"/>
    <mergeCell ref="O28:O32"/>
    <mergeCell ref="P28:P32"/>
    <mergeCell ref="Q28:Q32"/>
    <mergeCell ref="B29:F29"/>
    <mergeCell ref="B30:F30"/>
    <mergeCell ref="B31:F31"/>
    <mergeCell ref="B32:F32"/>
    <mergeCell ref="B27:F27"/>
    <mergeCell ref="B28:F28"/>
    <mergeCell ref="K28:K32"/>
    <mergeCell ref="L28:L32"/>
    <mergeCell ref="M28:M32"/>
    <mergeCell ref="N28:N32"/>
    <mergeCell ref="M22:M26"/>
    <mergeCell ref="N22:N26"/>
    <mergeCell ref="O22:O26"/>
    <mergeCell ref="P22:P26"/>
    <mergeCell ref="Q22:Q26"/>
    <mergeCell ref="B23:F23"/>
    <mergeCell ref="B24:F24"/>
    <mergeCell ref="B25:F25"/>
    <mergeCell ref="B26:F26"/>
    <mergeCell ref="B19:F19"/>
    <mergeCell ref="B20:F20"/>
    <mergeCell ref="B21:F21"/>
    <mergeCell ref="B22:F22"/>
    <mergeCell ref="K22:K26"/>
    <mergeCell ref="L22:L26"/>
    <mergeCell ref="L15:L20"/>
    <mergeCell ref="M15:M20"/>
    <mergeCell ref="N15:N20"/>
    <mergeCell ref="O15:O20"/>
    <mergeCell ref="P15:P20"/>
    <mergeCell ref="Q15:Q20"/>
    <mergeCell ref="B13:D13"/>
    <mergeCell ref="E13:F13"/>
    <mergeCell ref="G13:I13"/>
    <mergeCell ref="B14:F14"/>
    <mergeCell ref="B15:F15"/>
    <mergeCell ref="K15:K20"/>
    <mergeCell ref="B16:F16"/>
    <mergeCell ref="B17:F17"/>
    <mergeCell ref="B18:F18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A4:E4"/>
    <mergeCell ref="A5:C5"/>
    <mergeCell ref="G5:H5"/>
    <mergeCell ref="G6:H6"/>
    <mergeCell ref="B7:F7"/>
    <mergeCell ref="G7:I7"/>
    <mergeCell ref="A11:B11"/>
    <mergeCell ref="C11:F11"/>
    <mergeCell ref="H11:I11"/>
  </mergeCells>
  <hyperlinks>
    <hyperlink ref="A5" r:id="rId1" xr:uid="{B5F66F01-F14F-432C-AF9F-343C3215CF70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3564-E682-46BD-9596-E3AE40EC290C}">
  <dimension ref="A1:S144"/>
  <sheetViews>
    <sheetView topLeftCell="A6" workbookViewId="0">
      <selection activeCell="H14" sqref="H1:H1048576"/>
    </sheetView>
  </sheetViews>
  <sheetFormatPr baseColWidth="10" defaultColWidth="9.1640625" defaultRowHeight="15" x14ac:dyDescent="0.2"/>
  <cols>
    <col min="1" max="2" width="9.1640625" style="4"/>
    <col min="3" max="3" width="11" style="4" customWidth="1"/>
    <col min="4" max="5" width="9.1640625" style="4"/>
    <col min="6" max="6" width="11.33203125" style="4" customWidth="1"/>
    <col min="7" max="7" width="9.6640625" style="4" hidden="1" customWidth="1"/>
    <col min="8" max="8" width="9.1640625" style="37"/>
    <col min="9" max="9" width="0" style="5" hidden="1" customWidth="1"/>
    <col min="10" max="10" width="2.5" style="6" customWidth="1"/>
    <col min="11" max="17" width="16.5" style="4" hidden="1" customWidth="1"/>
    <col min="18" max="19" width="23.5" style="4" hidden="1" customWidth="1"/>
    <col min="20" max="20" width="0" style="4" hidden="1" customWidth="1"/>
    <col min="21" max="16384" width="9.1640625" style="4"/>
  </cols>
  <sheetData>
    <row r="1" spans="1:17" hidden="1" x14ac:dyDescent="0.2"/>
    <row r="2" spans="1:17" hidden="1" x14ac:dyDescent="0.2"/>
    <row r="3" spans="1:17" hidden="1" x14ac:dyDescent="0.2"/>
    <row r="4" spans="1:17" hidden="1" x14ac:dyDescent="0.2">
      <c r="A4" s="218" t="s">
        <v>73</v>
      </c>
      <c r="B4" s="218"/>
      <c r="C4" s="218"/>
      <c r="D4" s="218"/>
      <c r="E4" s="218"/>
    </row>
    <row r="5" spans="1:17" hidden="1" x14ac:dyDescent="0.2">
      <c r="A5" s="219" t="s">
        <v>24</v>
      </c>
      <c r="B5" s="219"/>
      <c r="C5" s="219"/>
      <c r="D5" s="7"/>
      <c r="G5" s="220" t="s">
        <v>114</v>
      </c>
      <c r="H5" s="220"/>
    </row>
    <row r="6" spans="1:17" x14ac:dyDescent="0.2">
      <c r="G6" s="267">
        <f>ARENA!H2</f>
        <v>46031</v>
      </c>
      <c r="H6" s="267"/>
    </row>
    <row r="7" spans="1:17" ht="21" x14ac:dyDescent="0.2">
      <c r="A7" s="1"/>
      <c r="B7" s="222" t="s">
        <v>154</v>
      </c>
      <c r="C7" s="222"/>
      <c r="D7" s="222"/>
      <c r="E7" s="222"/>
      <c r="F7" s="222"/>
      <c r="G7" s="223" t="s">
        <v>151</v>
      </c>
      <c r="H7" s="223"/>
      <c r="I7" s="223"/>
    </row>
    <row r="8" spans="1:17" ht="15.75" customHeight="1" x14ac:dyDescent="0.2">
      <c r="A8" s="228" t="str">
        <f>ARENA!A8</f>
        <v>CAMPUSMÄSSAN 28/1 2026</v>
      </c>
      <c r="B8" s="228"/>
      <c r="C8" s="228"/>
      <c r="D8" s="228"/>
      <c r="E8" s="228"/>
      <c r="F8" s="228"/>
      <c r="G8" s="228"/>
      <c r="H8" s="228"/>
      <c r="I8" s="228"/>
    </row>
    <row r="9" spans="1:17" ht="25.5" customHeight="1" x14ac:dyDescent="0.2">
      <c r="A9" s="229" t="s">
        <v>0</v>
      </c>
      <c r="B9" s="229"/>
      <c r="C9" s="2">
        <f>ARENA!C9</f>
        <v>0</v>
      </c>
      <c r="D9" s="230" t="s">
        <v>112</v>
      </c>
      <c r="E9" s="230"/>
      <c r="F9" s="2"/>
      <c r="G9" s="9" t="s">
        <v>113</v>
      </c>
      <c r="H9" s="231"/>
      <c r="I9" s="231"/>
    </row>
    <row r="10" spans="1:17" ht="21" customHeight="1" x14ac:dyDescent="0.2">
      <c r="A10" s="232" t="s">
        <v>115</v>
      </c>
      <c r="B10" s="232"/>
      <c r="C10" s="233">
        <f>ARENA!C10</f>
        <v>0</v>
      </c>
      <c r="D10" s="233"/>
      <c r="E10" s="233"/>
      <c r="F10" s="10" t="s">
        <v>119</v>
      </c>
      <c r="G10" s="225">
        <f>ARENA!H10</f>
        <v>0</v>
      </c>
      <c r="H10" s="225"/>
      <c r="I10" s="225"/>
    </row>
    <row r="11" spans="1:17" ht="6" hidden="1" customHeight="1" x14ac:dyDescent="0.2">
      <c r="A11" s="268" t="s">
        <v>116</v>
      </c>
      <c r="B11" s="268"/>
      <c r="C11" s="266">
        <f>ARENA!C11</f>
        <v>0</v>
      </c>
      <c r="D11" s="266"/>
      <c r="E11" s="266"/>
      <c r="F11" s="266"/>
      <c r="G11" s="31" t="s">
        <v>120</v>
      </c>
      <c r="H11" s="266">
        <f>ARENA!I11</f>
        <v>0</v>
      </c>
      <c r="I11" s="266"/>
    </row>
    <row r="12" spans="1:17" ht="6.75" hidden="1" customHeight="1" x14ac:dyDescent="0.2">
      <c r="A12" s="32" t="s">
        <v>1</v>
      </c>
      <c r="B12" s="266">
        <f>ARENA!B12</f>
        <v>0</v>
      </c>
      <c r="C12" s="266"/>
      <c r="D12" s="266"/>
      <c r="E12" s="264" t="s">
        <v>117</v>
      </c>
      <c r="F12" s="265"/>
      <c r="G12" s="266">
        <f>ARENA!H12</f>
        <v>0</v>
      </c>
      <c r="H12" s="266"/>
      <c r="I12" s="266"/>
    </row>
    <row r="13" spans="1:17" ht="6.75" hidden="1" customHeight="1" x14ac:dyDescent="0.2">
      <c r="A13" s="32" t="s">
        <v>2</v>
      </c>
      <c r="B13" s="263">
        <f>ARENA!B14</f>
        <v>0</v>
      </c>
      <c r="C13" s="263"/>
      <c r="D13" s="263"/>
      <c r="E13" s="264" t="s">
        <v>118</v>
      </c>
      <c r="F13" s="265"/>
      <c r="G13" s="266">
        <f>ARENA!H14</f>
        <v>0</v>
      </c>
      <c r="H13" s="266"/>
      <c r="I13" s="266"/>
    </row>
    <row r="14" spans="1:17" ht="16" x14ac:dyDescent="0.2">
      <c r="A14" s="12" t="s">
        <v>3</v>
      </c>
      <c r="B14" s="234" t="s">
        <v>4</v>
      </c>
      <c r="C14" s="234"/>
      <c r="D14" s="234"/>
      <c r="E14" s="234"/>
      <c r="F14" s="234"/>
      <c r="G14" s="33" t="s">
        <v>5</v>
      </c>
      <c r="H14" s="13" t="s">
        <v>74</v>
      </c>
      <c r="I14" s="13" t="s">
        <v>87</v>
      </c>
      <c r="K14" s="13">
        <v>13101</v>
      </c>
      <c r="L14" s="13">
        <v>13001</v>
      </c>
      <c r="M14" s="13">
        <v>13003</v>
      </c>
      <c r="N14" s="13">
        <v>13004</v>
      </c>
      <c r="O14" s="13">
        <v>13005</v>
      </c>
      <c r="P14" s="13">
        <v>13006</v>
      </c>
      <c r="Q14" s="13">
        <v>13009</v>
      </c>
    </row>
    <row r="15" spans="1:17" ht="46.5" customHeight="1" x14ac:dyDescent="0.2">
      <c r="A15" s="14">
        <v>13101</v>
      </c>
      <c r="B15" s="235" t="s">
        <v>97</v>
      </c>
      <c r="C15" s="235"/>
      <c r="D15" s="235"/>
      <c r="E15" s="235"/>
      <c r="F15" s="235"/>
      <c r="G15" s="34">
        <v>109</v>
      </c>
      <c r="H15" s="38" t="e">
        <f>ARENA!#REF!</f>
        <v>#REF!</v>
      </c>
      <c r="I15" s="16" t="e">
        <f>G15*H15</f>
        <v>#REF!</v>
      </c>
      <c r="K15" s="236"/>
      <c r="L15" s="238"/>
      <c r="M15" s="238"/>
      <c r="N15" s="238"/>
      <c r="O15" s="238"/>
      <c r="P15" s="238"/>
      <c r="Q15" s="238"/>
    </row>
    <row r="16" spans="1:17" ht="15.75" customHeight="1" x14ac:dyDescent="0.2">
      <c r="A16" s="14">
        <v>13001</v>
      </c>
      <c r="B16" s="237" t="s">
        <v>75</v>
      </c>
      <c r="C16" s="237"/>
      <c r="D16" s="237"/>
      <c r="E16" s="237"/>
      <c r="F16" s="237"/>
      <c r="G16" s="34">
        <v>90</v>
      </c>
      <c r="H16" s="38" t="e">
        <f>ARENA!#REF!</f>
        <v>#REF!</v>
      </c>
      <c r="I16" s="17" t="e">
        <f t="shared" ref="I16:I35" si="0">G16*H16</f>
        <v>#REF!</v>
      </c>
      <c r="K16" s="236"/>
      <c r="L16" s="238"/>
      <c r="M16" s="238"/>
      <c r="N16" s="238"/>
      <c r="O16" s="238"/>
      <c r="P16" s="238"/>
      <c r="Q16" s="238"/>
    </row>
    <row r="17" spans="1:17" ht="15.75" customHeight="1" x14ac:dyDescent="0.2">
      <c r="A17" s="14">
        <v>13003</v>
      </c>
      <c r="B17" s="237" t="s">
        <v>76</v>
      </c>
      <c r="C17" s="237"/>
      <c r="D17" s="237"/>
      <c r="E17" s="237"/>
      <c r="F17" s="237"/>
      <c r="G17" s="34">
        <v>90</v>
      </c>
      <c r="H17" s="38" t="e">
        <f>ARENA!#REF!</f>
        <v>#REF!</v>
      </c>
      <c r="I17" s="17" t="e">
        <f t="shared" si="0"/>
        <v>#REF!</v>
      </c>
      <c r="K17" s="236"/>
      <c r="L17" s="238"/>
      <c r="M17" s="238"/>
      <c r="N17" s="238"/>
      <c r="O17" s="238"/>
      <c r="P17" s="238"/>
      <c r="Q17" s="238"/>
    </row>
    <row r="18" spans="1:17" ht="15.75" customHeight="1" x14ac:dyDescent="0.2">
      <c r="A18" s="14">
        <v>13004</v>
      </c>
      <c r="B18" s="237" t="s">
        <v>77</v>
      </c>
      <c r="C18" s="237"/>
      <c r="D18" s="237"/>
      <c r="E18" s="237"/>
      <c r="F18" s="237"/>
      <c r="G18" s="34">
        <v>90</v>
      </c>
      <c r="H18" s="38" t="e">
        <f>ARENA!#REF!</f>
        <v>#REF!</v>
      </c>
      <c r="I18" s="17" t="e">
        <f t="shared" si="0"/>
        <v>#REF!</v>
      </c>
      <c r="K18" s="236"/>
      <c r="L18" s="238"/>
      <c r="M18" s="238"/>
      <c r="N18" s="238"/>
      <c r="O18" s="238"/>
      <c r="P18" s="238"/>
      <c r="Q18" s="238"/>
    </row>
    <row r="19" spans="1:17" ht="15.75" customHeight="1" x14ac:dyDescent="0.2">
      <c r="A19" s="14">
        <v>13005</v>
      </c>
      <c r="B19" s="237" t="s">
        <v>78</v>
      </c>
      <c r="C19" s="237"/>
      <c r="D19" s="237"/>
      <c r="E19" s="237"/>
      <c r="F19" s="237"/>
      <c r="G19" s="34">
        <v>90</v>
      </c>
      <c r="H19" s="38" t="e">
        <f>ARENA!#REF!</f>
        <v>#REF!</v>
      </c>
      <c r="I19" s="17" t="e">
        <f t="shared" si="0"/>
        <v>#REF!</v>
      </c>
      <c r="K19" s="236"/>
      <c r="L19" s="238"/>
      <c r="M19" s="238"/>
      <c r="N19" s="238"/>
      <c r="O19" s="238"/>
      <c r="P19" s="238"/>
      <c r="Q19" s="238"/>
    </row>
    <row r="20" spans="1:17" ht="15.75" customHeight="1" x14ac:dyDescent="0.2">
      <c r="A20" s="14">
        <v>13006</v>
      </c>
      <c r="B20" s="237" t="s">
        <v>79</v>
      </c>
      <c r="C20" s="237"/>
      <c r="D20" s="237"/>
      <c r="E20" s="237"/>
      <c r="F20" s="237"/>
      <c r="G20" s="34">
        <v>90</v>
      </c>
      <c r="H20" s="38" t="e">
        <f>ARENA!#REF!</f>
        <v>#REF!</v>
      </c>
      <c r="I20" s="17" t="e">
        <f t="shared" si="0"/>
        <v>#REF!</v>
      </c>
      <c r="K20" s="236"/>
      <c r="L20" s="238"/>
      <c r="M20" s="238"/>
      <c r="N20" s="238"/>
      <c r="O20" s="238"/>
      <c r="P20" s="238"/>
      <c r="Q20" s="238"/>
    </row>
    <row r="21" spans="1:17" ht="15" customHeight="1" x14ac:dyDescent="0.2">
      <c r="A21" s="14">
        <v>13009</v>
      </c>
      <c r="B21" s="237" t="s">
        <v>80</v>
      </c>
      <c r="C21" s="237"/>
      <c r="D21" s="237"/>
      <c r="E21" s="237"/>
      <c r="F21" s="237"/>
      <c r="G21" s="34">
        <v>90</v>
      </c>
      <c r="H21" s="38">
        <f>ARENA!I16</f>
        <v>0</v>
      </c>
      <c r="I21" s="17">
        <f t="shared" si="0"/>
        <v>0</v>
      </c>
      <c r="K21" s="236"/>
      <c r="L21" s="238"/>
      <c r="M21" s="238"/>
      <c r="N21" s="238"/>
      <c r="O21" s="238"/>
      <c r="P21" s="238"/>
      <c r="Q21" s="238"/>
    </row>
    <row r="22" spans="1:17" ht="16" x14ac:dyDescent="0.2">
      <c r="A22" s="12" t="s">
        <v>3</v>
      </c>
      <c r="B22" s="234" t="s">
        <v>127</v>
      </c>
      <c r="C22" s="234"/>
      <c r="D22" s="234"/>
      <c r="E22" s="234"/>
      <c r="F22" s="234"/>
      <c r="G22" s="33" t="s">
        <v>5</v>
      </c>
      <c r="H22" s="13" t="s">
        <v>74</v>
      </c>
      <c r="I22" s="13" t="s">
        <v>87</v>
      </c>
      <c r="K22" s="13">
        <v>14201</v>
      </c>
      <c r="L22" s="13">
        <v>14203</v>
      </c>
      <c r="M22" s="13">
        <v>14216</v>
      </c>
      <c r="N22" s="13">
        <v>14224</v>
      </c>
      <c r="O22" s="13">
        <v>14204</v>
      </c>
      <c r="P22" s="13">
        <v>14221</v>
      </c>
      <c r="Q22" s="13">
        <v>14223</v>
      </c>
    </row>
    <row r="23" spans="1:17" x14ac:dyDescent="0.2">
      <c r="A23" s="14">
        <v>14201</v>
      </c>
      <c r="B23" s="239" t="s">
        <v>28</v>
      </c>
      <c r="C23" s="239"/>
      <c r="D23" s="239"/>
      <c r="E23" s="239"/>
      <c r="F23" s="239"/>
      <c r="G23" s="35">
        <v>130</v>
      </c>
      <c r="H23" s="38">
        <f>ARENA!I18</f>
        <v>0</v>
      </c>
      <c r="I23" s="17">
        <f t="shared" si="0"/>
        <v>0</v>
      </c>
      <c r="K23" s="238"/>
      <c r="L23" s="238"/>
      <c r="M23" s="238"/>
      <c r="N23" s="238"/>
      <c r="O23" s="238"/>
      <c r="P23" s="238"/>
      <c r="Q23" s="238"/>
    </row>
    <row r="24" spans="1:17" x14ac:dyDescent="0.2">
      <c r="A24" s="14">
        <v>14202</v>
      </c>
      <c r="B24" s="239" t="s">
        <v>29</v>
      </c>
      <c r="C24" s="239"/>
      <c r="D24" s="239"/>
      <c r="E24" s="239"/>
      <c r="F24" s="239"/>
      <c r="G24" s="35">
        <v>140</v>
      </c>
      <c r="H24" s="38">
        <f>ARENA!I19</f>
        <v>0</v>
      </c>
      <c r="I24" s="17">
        <f t="shared" si="0"/>
        <v>0</v>
      </c>
      <c r="K24" s="238"/>
      <c r="L24" s="238"/>
      <c r="M24" s="238"/>
      <c r="N24" s="238"/>
      <c r="O24" s="238"/>
      <c r="P24" s="238"/>
      <c r="Q24" s="238"/>
    </row>
    <row r="25" spans="1:17" x14ac:dyDescent="0.2">
      <c r="A25" s="14">
        <v>14203</v>
      </c>
      <c r="B25" s="239" t="s">
        <v>30</v>
      </c>
      <c r="C25" s="239"/>
      <c r="D25" s="239"/>
      <c r="E25" s="239"/>
      <c r="F25" s="239"/>
      <c r="G25" s="35">
        <v>430</v>
      </c>
      <c r="H25" s="38">
        <f>ARENA!I20</f>
        <v>0</v>
      </c>
      <c r="I25" s="17">
        <f t="shared" si="0"/>
        <v>0</v>
      </c>
      <c r="K25" s="238"/>
      <c r="L25" s="238"/>
      <c r="M25" s="238"/>
      <c r="N25" s="238"/>
      <c r="O25" s="238"/>
      <c r="P25" s="238"/>
      <c r="Q25" s="238"/>
    </row>
    <row r="26" spans="1:17" x14ac:dyDescent="0.2">
      <c r="A26" s="14">
        <v>14215</v>
      </c>
      <c r="B26" s="239" t="s">
        <v>36</v>
      </c>
      <c r="C26" s="239"/>
      <c r="D26" s="239"/>
      <c r="E26" s="239"/>
      <c r="F26" s="239"/>
      <c r="G26" s="34">
        <v>350</v>
      </c>
      <c r="H26" s="38">
        <f>ARENA!I21</f>
        <v>0</v>
      </c>
      <c r="I26" s="17">
        <f t="shared" si="0"/>
        <v>0</v>
      </c>
      <c r="K26" s="238"/>
      <c r="L26" s="238"/>
      <c r="M26" s="238"/>
      <c r="N26" s="238"/>
      <c r="O26" s="238"/>
      <c r="P26" s="238"/>
      <c r="Q26" s="238"/>
    </row>
    <row r="27" spans="1:17" x14ac:dyDescent="0.2">
      <c r="A27" s="14">
        <v>14216</v>
      </c>
      <c r="B27" s="239" t="s">
        <v>82</v>
      </c>
      <c r="C27" s="239"/>
      <c r="D27" s="239"/>
      <c r="E27" s="239"/>
      <c r="F27" s="239"/>
      <c r="G27" s="34">
        <v>430</v>
      </c>
      <c r="H27" s="38">
        <f>ARENA!I22</f>
        <v>0</v>
      </c>
      <c r="I27" s="17">
        <f t="shared" si="0"/>
        <v>0</v>
      </c>
      <c r="K27" s="238"/>
      <c r="L27" s="238"/>
      <c r="M27" s="238"/>
      <c r="N27" s="238"/>
      <c r="O27" s="238"/>
      <c r="P27" s="238"/>
      <c r="Q27" s="238"/>
    </row>
    <row r="28" spans="1:17" x14ac:dyDescent="0.2">
      <c r="A28" s="14">
        <v>14217</v>
      </c>
      <c r="B28" s="239" t="s">
        <v>83</v>
      </c>
      <c r="C28" s="239"/>
      <c r="D28" s="239"/>
      <c r="E28" s="239"/>
      <c r="F28" s="239"/>
      <c r="G28" s="34">
        <v>430</v>
      </c>
      <c r="H28" s="38">
        <f>ARENA!I23</f>
        <v>0</v>
      </c>
      <c r="I28" s="17">
        <f t="shared" si="0"/>
        <v>0</v>
      </c>
      <c r="K28" s="13">
        <v>14202</v>
      </c>
      <c r="L28" s="13">
        <v>14215</v>
      </c>
      <c r="M28" s="13">
        <v>14217</v>
      </c>
      <c r="N28" s="13">
        <v>14308</v>
      </c>
      <c r="O28" s="13">
        <v>14318</v>
      </c>
      <c r="P28" s="13">
        <v>14222</v>
      </c>
      <c r="Q28" s="13">
        <v>14214</v>
      </c>
    </row>
    <row r="29" spans="1:17" x14ac:dyDescent="0.2">
      <c r="A29" s="14">
        <v>14224</v>
      </c>
      <c r="B29" s="239" t="s">
        <v>84</v>
      </c>
      <c r="C29" s="239"/>
      <c r="D29" s="239"/>
      <c r="E29" s="239"/>
      <c r="F29" s="239"/>
      <c r="G29" s="34">
        <v>400</v>
      </c>
      <c r="H29" s="38">
        <f>ARENA!I24</f>
        <v>0</v>
      </c>
      <c r="I29" s="17">
        <f t="shared" si="0"/>
        <v>0</v>
      </c>
      <c r="K29" s="238"/>
      <c r="L29" s="238"/>
      <c r="M29" s="238"/>
      <c r="N29" s="238"/>
      <c r="O29" s="238"/>
      <c r="P29" s="238"/>
      <c r="Q29" s="238"/>
    </row>
    <row r="30" spans="1:17" x14ac:dyDescent="0.2">
      <c r="A30" s="14">
        <v>14308</v>
      </c>
      <c r="B30" s="239" t="s">
        <v>85</v>
      </c>
      <c r="C30" s="239"/>
      <c r="D30" s="239"/>
      <c r="E30" s="239"/>
      <c r="F30" s="239"/>
      <c r="G30" s="35">
        <v>640</v>
      </c>
      <c r="H30" s="38">
        <f>ARENA!I25</f>
        <v>0</v>
      </c>
      <c r="I30" s="17">
        <f t="shared" si="0"/>
        <v>0</v>
      </c>
      <c r="K30" s="238"/>
      <c r="L30" s="238"/>
      <c r="M30" s="238"/>
      <c r="N30" s="238"/>
      <c r="O30" s="238"/>
      <c r="P30" s="238"/>
      <c r="Q30" s="238"/>
    </row>
    <row r="31" spans="1:17" x14ac:dyDescent="0.2">
      <c r="A31" s="14">
        <v>14204</v>
      </c>
      <c r="B31" s="239" t="s">
        <v>31</v>
      </c>
      <c r="C31" s="239"/>
      <c r="D31" s="239"/>
      <c r="E31" s="239"/>
      <c r="F31" s="239"/>
      <c r="G31" s="35">
        <v>330</v>
      </c>
      <c r="H31" s="38">
        <f>ARENA!I26</f>
        <v>0</v>
      </c>
      <c r="I31" s="17">
        <f t="shared" si="0"/>
        <v>0</v>
      </c>
      <c r="K31" s="238"/>
      <c r="L31" s="238"/>
      <c r="M31" s="238"/>
      <c r="N31" s="238"/>
      <c r="O31" s="238"/>
      <c r="P31" s="238"/>
      <c r="Q31" s="238"/>
    </row>
    <row r="32" spans="1:17" x14ac:dyDescent="0.2">
      <c r="A32" s="8">
        <v>14318</v>
      </c>
      <c r="B32" s="243" t="s">
        <v>81</v>
      </c>
      <c r="C32" s="243"/>
      <c r="D32" s="243"/>
      <c r="E32" s="243"/>
      <c r="F32" s="243"/>
      <c r="G32" s="34">
        <v>395</v>
      </c>
      <c r="H32" s="38">
        <f>ARENA!I27</f>
        <v>0</v>
      </c>
      <c r="I32" s="17">
        <f t="shared" si="0"/>
        <v>0</v>
      </c>
      <c r="K32" s="238"/>
      <c r="L32" s="238"/>
      <c r="M32" s="238"/>
      <c r="N32" s="238"/>
      <c r="O32" s="238"/>
      <c r="P32" s="238"/>
      <c r="Q32" s="238"/>
    </row>
    <row r="33" spans="1:18" x14ac:dyDescent="0.2">
      <c r="A33" s="14">
        <v>14221</v>
      </c>
      <c r="B33" s="239" t="s">
        <v>34</v>
      </c>
      <c r="C33" s="239"/>
      <c r="D33" s="239"/>
      <c r="E33" s="239"/>
      <c r="F33" s="239"/>
      <c r="G33" s="34">
        <v>250</v>
      </c>
      <c r="H33" s="38">
        <f>ARENA!I28</f>
        <v>0</v>
      </c>
      <c r="I33" s="17">
        <f t="shared" si="0"/>
        <v>0</v>
      </c>
      <c r="K33" s="238"/>
      <c r="L33" s="238"/>
      <c r="M33" s="238"/>
      <c r="N33" s="238"/>
      <c r="O33" s="238"/>
      <c r="P33" s="238"/>
      <c r="Q33" s="238"/>
    </row>
    <row r="34" spans="1:18" x14ac:dyDescent="0.2">
      <c r="A34" s="14">
        <v>14222</v>
      </c>
      <c r="B34" s="239" t="s">
        <v>35</v>
      </c>
      <c r="C34" s="239"/>
      <c r="D34" s="239"/>
      <c r="E34" s="239"/>
      <c r="F34" s="239"/>
      <c r="G34" s="34">
        <v>350</v>
      </c>
      <c r="H34" s="38">
        <f>ARENA!I29</f>
        <v>0</v>
      </c>
      <c r="I34" s="17">
        <f t="shared" si="0"/>
        <v>0</v>
      </c>
      <c r="K34" s="238"/>
      <c r="L34" s="238"/>
      <c r="M34" s="238"/>
      <c r="N34" s="238"/>
      <c r="O34" s="238"/>
      <c r="P34" s="238"/>
      <c r="Q34" s="238"/>
    </row>
    <row r="35" spans="1:18" x14ac:dyDescent="0.2">
      <c r="A35" s="8">
        <v>14223</v>
      </c>
      <c r="B35" s="239" t="s">
        <v>86</v>
      </c>
      <c r="C35" s="239"/>
      <c r="D35" s="239"/>
      <c r="E35" s="239"/>
      <c r="F35" s="239"/>
      <c r="G35" s="34">
        <v>180</v>
      </c>
      <c r="H35" s="38">
        <f>ARENA!I30</f>
        <v>0</v>
      </c>
      <c r="I35" s="17">
        <f t="shared" si="0"/>
        <v>0</v>
      </c>
      <c r="K35" s="238"/>
      <c r="L35" s="238"/>
      <c r="M35" s="238"/>
      <c r="N35" s="238"/>
      <c r="O35" s="238"/>
      <c r="P35" s="238"/>
      <c r="Q35" s="238"/>
    </row>
    <row r="36" spans="1:18" x14ac:dyDescent="0.2">
      <c r="A36" s="8">
        <v>14214</v>
      </c>
      <c r="B36" s="239" t="s">
        <v>96</v>
      </c>
      <c r="C36" s="239"/>
      <c r="D36" s="239"/>
      <c r="E36" s="239"/>
      <c r="F36" s="239"/>
      <c r="G36" s="34">
        <v>200</v>
      </c>
      <c r="H36" s="38">
        <f>ARENA!I31</f>
        <v>0</v>
      </c>
      <c r="I36" s="17">
        <f>G36*H36</f>
        <v>0</v>
      </c>
      <c r="K36" s="238"/>
      <c r="L36" s="238"/>
      <c r="M36" s="238"/>
      <c r="N36" s="238"/>
      <c r="O36" s="238"/>
      <c r="P36" s="238"/>
      <c r="Q36" s="238"/>
    </row>
    <row r="37" spans="1:18" x14ac:dyDescent="0.2">
      <c r="A37" s="8">
        <v>12024</v>
      </c>
      <c r="B37" s="240" t="s">
        <v>148</v>
      </c>
      <c r="C37" s="241"/>
      <c r="D37" s="241"/>
      <c r="E37" s="241"/>
      <c r="F37" s="242"/>
      <c r="G37" s="34">
        <v>65</v>
      </c>
      <c r="H37" s="38">
        <f>ARENA!I32</f>
        <v>0</v>
      </c>
      <c r="I37" s="17">
        <f>G37*H37</f>
        <v>0</v>
      </c>
      <c r="K37" s="3"/>
      <c r="L37" s="3"/>
      <c r="M37" s="3"/>
      <c r="N37" s="3"/>
      <c r="O37" s="3"/>
      <c r="P37" s="3"/>
      <c r="Q37" s="3"/>
    </row>
    <row r="38" spans="1:18" x14ac:dyDescent="0.2">
      <c r="A38" s="8">
        <v>12021</v>
      </c>
      <c r="B38" s="240" t="s">
        <v>149</v>
      </c>
      <c r="C38" s="241"/>
      <c r="D38" s="241"/>
      <c r="E38" s="241"/>
      <c r="F38" s="242"/>
      <c r="G38" s="34">
        <v>85</v>
      </c>
      <c r="H38" s="38">
        <f>ARENA!I33</f>
        <v>0</v>
      </c>
      <c r="I38" s="17">
        <f>G38*H38</f>
        <v>0</v>
      </c>
      <c r="K38" s="3"/>
      <c r="L38" s="3"/>
      <c r="M38" s="3"/>
      <c r="N38" s="3"/>
      <c r="O38" s="3"/>
      <c r="P38" s="3"/>
      <c r="Q38" s="3"/>
    </row>
    <row r="39" spans="1:18" ht="16" x14ac:dyDescent="0.2">
      <c r="A39" s="12" t="s">
        <v>3</v>
      </c>
      <c r="B39" s="234" t="s">
        <v>88</v>
      </c>
      <c r="C39" s="234"/>
      <c r="D39" s="234"/>
      <c r="E39" s="234"/>
      <c r="F39" s="234"/>
      <c r="G39" s="33" t="s">
        <v>5</v>
      </c>
      <c r="H39" s="13" t="s">
        <v>74</v>
      </c>
      <c r="I39" s="13" t="s">
        <v>87</v>
      </c>
      <c r="K39" s="13">
        <v>14007</v>
      </c>
      <c r="L39" s="13">
        <v>14033</v>
      </c>
      <c r="M39" s="13">
        <v>14307</v>
      </c>
      <c r="N39" s="13">
        <v>14304</v>
      </c>
      <c r="O39" s="13">
        <v>14301</v>
      </c>
      <c r="P39" s="13">
        <v>14300</v>
      </c>
      <c r="Q39" s="13">
        <v>14302</v>
      </c>
    </row>
    <row r="40" spans="1:18" x14ac:dyDescent="0.2">
      <c r="A40" s="14">
        <v>14007</v>
      </c>
      <c r="B40" s="244" t="s">
        <v>32</v>
      </c>
      <c r="C40" s="244"/>
      <c r="D40" s="244"/>
      <c r="E40" s="244"/>
      <c r="F40" s="244"/>
      <c r="G40" s="34">
        <v>950</v>
      </c>
      <c r="H40" s="38">
        <f>ARENA!I35</f>
        <v>0</v>
      </c>
      <c r="I40" s="17">
        <f>G40*H40</f>
        <v>0</v>
      </c>
      <c r="K40" s="238"/>
      <c r="L40" s="238"/>
      <c r="M40" s="238"/>
      <c r="N40" s="238"/>
      <c r="O40" s="238"/>
      <c r="P40" s="238"/>
      <c r="Q40" s="238"/>
    </row>
    <row r="41" spans="1:18" x14ac:dyDescent="0.2">
      <c r="A41" s="14">
        <v>14033</v>
      </c>
      <c r="B41" s="244" t="s">
        <v>33</v>
      </c>
      <c r="C41" s="244"/>
      <c r="D41" s="244"/>
      <c r="E41" s="244"/>
      <c r="F41" s="244"/>
      <c r="G41" s="34">
        <v>950</v>
      </c>
      <c r="H41" s="38">
        <f>ARENA!I36</f>
        <v>0</v>
      </c>
      <c r="I41" s="17">
        <f>G41*H41</f>
        <v>0</v>
      </c>
      <c r="K41" s="238"/>
      <c r="L41" s="238"/>
      <c r="M41" s="238"/>
      <c r="N41" s="238"/>
      <c r="O41" s="238"/>
      <c r="P41" s="238"/>
      <c r="Q41" s="238"/>
    </row>
    <row r="42" spans="1:18" ht="16" x14ac:dyDescent="0.2">
      <c r="A42" s="12" t="s">
        <v>3</v>
      </c>
      <c r="B42" s="234" t="s">
        <v>93</v>
      </c>
      <c r="C42" s="234"/>
      <c r="D42" s="234"/>
      <c r="E42" s="234"/>
      <c r="F42" s="234"/>
      <c r="G42" s="33" t="s">
        <v>5</v>
      </c>
      <c r="H42" s="13" t="s">
        <v>74</v>
      </c>
      <c r="I42" s="13" t="s">
        <v>87</v>
      </c>
      <c r="K42" s="238"/>
      <c r="L42" s="238"/>
      <c r="M42" s="238"/>
      <c r="N42" s="238"/>
      <c r="O42" s="238"/>
      <c r="P42" s="238"/>
      <c r="Q42" s="238"/>
    </row>
    <row r="43" spans="1:18" x14ac:dyDescent="0.2">
      <c r="A43" s="14">
        <v>14307</v>
      </c>
      <c r="B43" s="244" t="s">
        <v>25</v>
      </c>
      <c r="C43" s="244"/>
      <c r="D43" s="244"/>
      <c r="E43" s="244"/>
      <c r="F43" s="244"/>
      <c r="G43" s="34">
        <v>140</v>
      </c>
      <c r="H43" s="38">
        <f>ARENA!I38</f>
        <v>0</v>
      </c>
      <c r="I43" s="17">
        <f t="shared" ref="I43:I48" si="1">G43*H43</f>
        <v>0</v>
      </c>
      <c r="K43" s="238"/>
      <c r="L43" s="238"/>
      <c r="M43" s="238"/>
      <c r="N43" s="238"/>
      <c r="O43" s="238"/>
      <c r="P43" s="238"/>
      <c r="Q43" s="238"/>
    </row>
    <row r="44" spans="1:18" x14ac:dyDescent="0.2">
      <c r="A44" s="14">
        <v>14304</v>
      </c>
      <c r="B44" s="244" t="s">
        <v>90</v>
      </c>
      <c r="C44" s="244"/>
      <c r="D44" s="244"/>
      <c r="E44" s="244"/>
      <c r="F44" s="244"/>
      <c r="G44" s="34">
        <v>140</v>
      </c>
      <c r="H44" s="38">
        <f>ARENA!I39</f>
        <v>0</v>
      </c>
      <c r="I44" s="17">
        <f t="shared" si="1"/>
        <v>0</v>
      </c>
      <c r="K44" s="238"/>
      <c r="L44" s="238"/>
      <c r="M44" s="238"/>
      <c r="N44" s="238"/>
      <c r="O44" s="238"/>
      <c r="P44" s="238"/>
      <c r="Q44" s="238"/>
    </row>
    <row r="45" spans="1:18" x14ac:dyDescent="0.2">
      <c r="A45" s="14">
        <v>14305</v>
      </c>
      <c r="B45" s="244" t="s">
        <v>26</v>
      </c>
      <c r="C45" s="244"/>
      <c r="D45" s="244"/>
      <c r="E45" s="244"/>
      <c r="F45" s="244"/>
      <c r="G45" s="34">
        <v>280</v>
      </c>
      <c r="H45" s="38">
        <f>ARENA!I40</f>
        <v>0</v>
      </c>
      <c r="I45" s="17">
        <f t="shared" si="1"/>
        <v>0</v>
      </c>
      <c r="K45" s="13">
        <v>14509</v>
      </c>
      <c r="L45" s="13"/>
      <c r="M45" s="13"/>
      <c r="N45" s="13"/>
      <c r="O45" s="13"/>
      <c r="P45" s="13"/>
      <c r="Q45" s="13"/>
    </row>
    <row r="46" spans="1:18" x14ac:dyDescent="0.2">
      <c r="A46" s="14">
        <v>14301</v>
      </c>
      <c r="B46" s="244" t="s">
        <v>27</v>
      </c>
      <c r="C46" s="244"/>
      <c r="D46" s="244"/>
      <c r="E46" s="244"/>
      <c r="F46" s="244"/>
      <c r="G46" s="34">
        <v>495</v>
      </c>
      <c r="H46" s="38">
        <f>ARENA!I43</f>
        <v>0</v>
      </c>
      <c r="I46" s="17">
        <f t="shared" si="1"/>
        <v>0</v>
      </c>
      <c r="K46" s="238"/>
      <c r="L46" s="238"/>
      <c r="M46" s="238"/>
      <c r="N46" s="238"/>
      <c r="O46" s="238"/>
      <c r="P46" s="238"/>
      <c r="Q46" s="238"/>
    </row>
    <row r="47" spans="1:18" x14ac:dyDescent="0.2">
      <c r="A47" s="8">
        <v>14300</v>
      </c>
      <c r="B47" s="244" t="s">
        <v>94</v>
      </c>
      <c r="C47" s="244"/>
      <c r="D47" s="244"/>
      <c r="E47" s="244"/>
      <c r="F47" s="244"/>
      <c r="G47" s="34">
        <v>495</v>
      </c>
      <c r="H47" s="38" t="e">
        <f>ARENA!#REF!</f>
        <v>#REF!</v>
      </c>
      <c r="I47" s="17" t="e">
        <f t="shared" si="1"/>
        <v>#REF!</v>
      </c>
      <c r="K47" s="238"/>
      <c r="L47" s="238"/>
      <c r="M47" s="238"/>
      <c r="N47" s="238"/>
      <c r="O47" s="238"/>
      <c r="P47" s="238"/>
      <c r="Q47" s="238"/>
      <c r="R47" s="19"/>
    </row>
    <row r="48" spans="1:18" x14ac:dyDescent="0.2">
      <c r="A48" s="8">
        <v>14302</v>
      </c>
      <c r="B48" s="244" t="s">
        <v>89</v>
      </c>
      <c r="C48" s="244"/>
      <c r="D48" s="244"/>
      <c r="E48" s="244"/>
      <c r="F48" s="244"/>
      <c r="G48" s="34">
        <v>595</v>
      </c>
      <c r="H48" s="38">
        <f>ARENA!I44</f>
        <v>0</v>
      </c>
      <c r="I48" s="17">
        <f t="shared" si="1"/>
        <v>0</v>
      </c>
      <c r="K48" s="238"/>
      <c r="L48" s="238"/>
      <c r="M48" s="238"/>
      <c r="N48" s="238"/>
      <c r="O48" s="238"/>
      <c r="P48" s="238"/>
      <c r="Q48" s="238"/>
    </row>
    <row r="49" spans="1:17" x14ac:dyDescent="0.2">
      <c r="A49" s="8" t="s">
        <v>91</v>
      </c>
      <c r="B49" s="244" t="s">
        <v>92</v>
      </c>
      <c r="C49" s="244"/>
      <c r="D49" s="244"/>
      <c r="E49" s="244"/>
      <c r="F49" s="244"/>
      <c r="G49" s="34">
        <v>595</v>
      </c>
      <c r="H49" s="38" t="e">
        <f>ARENA!#REF!</f>
        <v>#REF!</v>
      </c>
      <c r="I49" s="17" t="e">
        <f>G49*H49</f>
        <v>#REF!</v>
      </c>
      <c r="K49" s="238"/>
      <c r="L49" s="238"/>
      <c r="M49" s="238"/>
      <c r="N49" s="238"/>
      <c r="O49" s="238"/>
      <c r="P49" s="238"/>
      <c r="Q49" s="238"/>
    </row>
    <row r="50" spans="1:17" x14ac:dyDescent="0.2">
      <c r="A50" s="8">
        <v>14509</v>
      </c>
      <c r="B50" s="244" t="s">
        <v>95</v>
      </c>
      <c r="C50" s="244"/>
      <c r="D50" s="244"/>
      <c r="E50" s="244"/>
      <c r="F50" s="244"/>
      <c r="G50" s="34">
        <v>800</v>
      </c>
      <c r="H50" s="38">
        <f>ARENA!I45</f>
        <v>0</v>
      </c>
      <c r="I50" s="17">
        <f>G50*H50</f>
        <v>0</v>
      </c>
      <c r="K50" s="238"/>
      <c r="L50" s="238"/>
      <c r="M50" s="238"/>
      <c r="N50" s="238"/>
      <c r="O50" s="238"/>
      <c r="P50" s="238"/>
      <c r="Q50" s="238"/>
    </row>
    <row r="51" spans="1:17" x14ac:dyDescent="0.2">
      <c r="A51" s="8">
        <v>14511</v>
      </c>
      <c r="B51" s="244" t="s">
        <v>153</v>
      </c>
      <c r="C51" s="244"/>
      <c r="D51" s="244"/>
      <c r="E51" s="244"/>
      <c r="F51" s="244"/>
      <c r="G51" s="34">
        <v>800</v>
      </c>
      <c r="H51" s="38">
        <f>ARENA!I46</f>
        <v>0</v>
      </c>
      <c r="I51" s="17">
        <f t="shared" ref="I51:I103" si="2">G51*H51</f>
        <v>0</v>
      </c>
      <c r="K51" s="13">
        <v>14003</v>
      </c>
      <c r="L51" s="13">
        <v>17200</v>
      </c>
      <c r="M51" s="13">
        <v>15020</v>
      </c>
      <c r="N51" s="13">
        <v>15030</v>
      </c>
      <c r="O51" s="13"/>
      <c r="P51" s="13"/>
      <c r="Q51" s="13"/>
    </row>
    <row r="52" spans="1:17" ht="16" x14ac:dyDescent="0.2">
      <c r="A52" s="12" t="s">
        <v>3</v>
      </c>
      <c r="B52" s="246" t="s">
        <v>131</v>
      </c>
      <c r="C52" s="246"/>
      <c r="D52" s="246"/>
      <c r="E52" s="246"/>
      <c r="F52" s="246"/>
      <c r="G52" s="36" t="s">
        <v>5</v>
      </c>
      <c r="H52" s="20" t="s">
        <v>6</v>
      </c>
      <c r="I52" s="13" t="s">
        <v>87</v>
      </c>
      <c r="K52" s="238"/>
      <c r="L52" s="238"/>
      <c r="M52" s="238"/>
      <c r="N52" s="238"/>
      <c r="O52" s="238"/>
      <c r="P52" s="238"/>
      <c r="Q52" s="238"/>
    </row>
    <row r="53" spans="1:17" x14ac:dyDescent="0.2">
      <c r="A53" s="14">
        <v>14003</v>
      </c>
      <c r="B53" s="239" t="s">
        <v>37</v>
      </c>
      <c r="C53" s="239"/>
      <c r="D53" s="239"/>
      <c r="E53" s="239"/>
      <c r="F53" s="239"/>
      <c r="G53" s="35">
        <v>535</v>
      </c>
      <c r="H53" s="38">
        <f>ARENA!I48</f>
        <v>0</v>
      </c>
      <c r="I53" s="17">
        <f t="shared" si="2"/>
        <v>0</v>
      </c>
      <c r="K53" s="238"/>
      <c r="L53" s="238"/>
      <c r="M53" s="238"/>
      <c r="N53" s="238"/>
      <c r="O53" s="238"/>
      <c r="P53" s="238"/>
      <c r="Q53" s="238"/>
    </row>
    <row r="54" spans="1:17" x14ac:dyDescent="0.2">
      <c r="A54" s="14">
        <v>17200</v>
      </c>
      <c r="B54" s="239" t="s">
        <v>38</v>
      </c>
      <c r="C54" s="239"/>
      <c r="D54" s="239"/>
      <c r="E54" s="239"/>
      <c r="F54" s="239"/>
      <c r="G54" s="35">
        <v>390</v>
      </c>
      <c r="H54" s="38">
        <f>ARENA!I49</f>
        <v>0</v>
      </c>
      <c r="I54" s="17">
        <f t="shared" si="2"/>
        <v>0</v>
      </c>
      <c r="K54" s="238"/>
      <c r="L54" s="238"/>
      <c r="M54" s="238"/>
      <c r="N54" s="238"/>
      <c r="O54" s="238"/>
      <c r="P54" s="238"/>
      <c r="Q54" s="238"/>
    </row>
    <row r="55" spans="1:17" x14ac:dyDescent="0.2">
      <c r="A55" s="14">
        <v>15020</v>
      </c>
      <c r="B55" s="239" t="s">
        <v>98</v>
      </c>
      <c r="C55" s="239"/>
      <c r="D55" s="239"/>
      <c r="E55" s="239"/>
      <c r="F55" s="239"/>
      <c r="G55" s="35">
        <v>995</v>
      </c>
      <c r="H55" s="38">
        <f>ARENA!I50</f>
        <v>0</v>
      </c>
      <c r="I55" s="17">
        <f t="shared" si="2"/>
        <v>0</v>
      </c>
      <c r="K55" s="238"/>
      <c r="L55" s="238"/>
      <c r="M55" s="238"/>
      <c r="N55" s="238"/>
      <c r="O55" s="238"/>
      <c r="P55" s="238"/>
      <c r="Q55" s="238"/>
    </row>
    <row r="56" spans="1:17" x14ac:dyDescent="0.2">
      <c r="A56" s="14">
        <v>15030</v>
      </c>
      <c r="B56" s="245" t="s">
        <v>39</v>
      </c>
      <c r="C56" s="245"/>
      <c r="D56" s="245"/>
      <c r="E56" s="245"/>
      <c r="F56" s="245"/>
      <c r="G56" s="35">
        <v>995</v>
      </c>
      <c r="H56" s="38">
        <f>ARENA!I51</f>
        <v>0</v>
      </c>
      <c r="I56" s="17">
        <f t="shared" si="2"/>
        <v>0</v>
      </c>
      <c r="K56" s="238"/>
      <c r="L56" s="238"/>
      <c r="M56" s="238"/>
      <c r="N56" s="238"/>
      <c r="O56" s="238"/>
      <c r="P56" s="238"/>
      <c r="Q56" s="238"/>
    </row>
    <row r="57" spans="1:17" ht="16" x14ac:dyDescent="0.2">
      <c r="A57" s="12" t="s">
        <v>3</v>
      </c>
      <c r="B57" s="246" t="s">
        <v>8</v>
      </c>
      <c r="C57" s="246"/>
      <c r="D57" s="246"/>
      <c r="E57" s="246"/>
      <c r="F57" s="246"/>
      <c r="G57" s="36" t="s">
        <v>5</v>
      </c>
      <c r="H57" s="20" t="s">
        <v>6</v>
      </c>
      <c r="I57" s="13" t="s">
        <v>87</v>
      </c>
      <c r="K57" s="13">
        <v>18101</v>
      </c>
      <c r="L57" s="13">
        <v>18120</v>
      </c>
      <c r="M57" s="13">
        <v>18117</v>
      </c>
      <c r="N57" s="13">
        <v>18121</v>
      </c>
      <c r="O57" s="13">
        <v>18105</v>
      </c>
      <c r="P57" s="13">
        <v>18115</v>
      </c>
      <c r="Q57" s="13"/>
    </row>
    <row r="58" spans="1:17" x14ac:dyDescent="0.2">
      <c r="A58" s="14">
        <v>18101</v>
      </c>
      <c r="B58" s="239" t="s">
        <v>40</v>
      </c>
      <c r="C58" s="239"/>
      <c r="D58" s="239"/>
      <c r="E58" s="239"/>
      <c r="F58" s="239"/>
      <c r="G58" s="35">
        <v>235</v>
      </c>
      <c r="H58" s="38">
        <f>ARENA!I55</f>
        <v>0</v>
      </c>
      <c r="I58" s="17">
        <f t="shared" si="2"/>
        <v>0</v>
      </c>
      <c r="K58" s="238"/>
      <c r="L58" s="238"/>
      <c r="M58" s="238"/>
      <c r="N58" s="238"/>
      <c r="O58" s="238"/>
      <c r="P58" s="238"/>
      <c r="Q58" s="238"/>
    </row>
    <row r="59" spans="1:17" x14ac:dyDescent="0.2">
      <c r="A59" s="14">
        <v>12104</v>
      </c>
      <c r="B59" s="245" t="s">
        <v>41</v>
      </c>
      <c r="C59" s="245"/>
      <c r="D59" s="245"/>
      <c r="E59" s="245"/>
      <c r="F59" s="245"/>
      <c r="G59" s="35">
        <v>1500</v>
      </c>
      <c r="H59" s="38">
        <f>ARENA!I56</f>
        <v>0</v>
      </c>
      <c r="I59" s="17">
        <f t="shared" si="2"/>
        <v>0</v>
      </c>
      <c r="K59" s="238"/>
      <c r="L59" s="238"/>
      <c r="M59" s="238"/>
      <c r="N59" s="238"/>
      <c r="O59" s="238"/>
      <c r="P59" s="238"/>
      <c r="Q59" s="238"/>
    </row>
    <row r="60" spans="1:17" x14ac:dyDescent="0.2">
      <c r="A60" s="14">
        <v>12108</v>
      </c>
      <c r="B60" s="245" t="s">
        <v>42</v>
      </c>
      <c r="C60" s="245"/>
      <c r="D60" s="245"/>
      <c r="E60" s="245"/>
      <c r="F60" s="245"/>
      <c r="G60" s="35">
        <v>1500</v>
      </c>
      <c r="H60" s="38" t="e">
        <f>ARENA!#REF!</f>
        <v>#REF!</v>
      </c>
      <c r="I60" s="17" t="e">
        <f t="shared" si="2"/>
        <v>#REF!</v>
      </c>
      <c r="K60" s="238"/>
      <c r="L60" s="238"/>
      <c r="M60" s="238"/>
      <c r="N60" s="238"/>
      <c r="O60" s="238"/>
      <c r="P60" s="238"/>
      <c r="Q60" s="238"/>
    </row>
    <row r="61" spans="1:17" x14ac:dyDescent="0.2">
      <c r="A61" s="14">
        <v>12113</v>
      </c>
      <c r="B61" s="245" t="s">
        <v>105</v>
      </c>
      <c r="C61" s="245"/>
      <c r="D61" s="245"/>
      <c r="E61" s="245"/>
      <c r="F61" s="245"/>
      <c r="G61" s="35">
        <v>2000</v>
      </c>
      <c r="H61" s="38" t="e">
        <f>ARENA!#REF!</f>
        <v>#REF!</v>
      </c>
      <c r="I61" s="17" t="e">
        <f t="shared" si="2"/>
        <v>#REF!</v>
      </c>
      <c r="K61" s="238"/>
      <c r="L61" s="238"/>
      <c r="M61" s="238"/>
      <c r="N61" s="238"/>
      <c r="O61" s="238"/>
      <c r="P61" s="238"/>
      <c r="Q61" s="238"/>
    </row>
    <row r="62" spans="1:17" x14ac:dyDescent="0.2">
      <c r="A62" s="14">
        <v>18120</v>
      </c>
      <c r="B62" s="239" t="s">
        <v>43</v>
      </c>
      <c r="C62" s="239"/>
      <c r="D62" s="239"/>
      <c r="E62" s="239"/>
      <c r="F62" s="239"/>
      <c r="G62" s="35">
        <v>975</v>
      </c>
      <c r="H62" s="38" t="e">
        <f>ARENA!#REF!</f>
        <v>#REF!</v>
      </c>
      <c r="I62" s="17" t="e">
        <f t="shared" si="2"/>
        <v>#REF!</v>
      </c>
      <c r="K62" s="238"/>
      <c r="L62" s="238"/>
      <c r="M62" s="238"/>
      <c r="N62" s="238"/>
      <c r="O62" s="238"/>
      <c r="P62" s="238"/>
      <c r="Q62" s="238"/>
    </row>
    <row r="63" spans="1:17" x14ac:dyDescent="0.2">
      <c r="A63" s="14">
        <v>18117</v>
      </c>
      <c r="B63" s="239" t="s">
        <v>44</v>
      </c>
      <c r="C63" s="239"/>
      <c r="D63" s="239"/>
      <c r="E63" s="239"/>
      <c r="F63" s="239"/>
      <c r="G63" s="35">
        <v>300</v>
      </c>
      <c r="H63" s="38" t="e">
        <f>ARENA!#REF!</f>
        <v>#REF!</v>
      </c>
      <c r="I63" s="17" t="e">
        <f t="shared" si="2"/>
        <v>#REF!</v>
      </c>
      <c r="K63" s="238"/>
      <c r="L63" s="238"/>
      <c r="M63" s="238"/>
      <c r="N63" s="238"/>
      <c r="O63" s="238"/>
      <c r="P63" s="238"/>
      <c r="Q63" s="238"/>
    </row>
    <row r="64" spans="1:17" x14ac:dyDescent="0.2">
      <c r="A64" s="14">
        <v>18121</v>
      </c>
      <c r="B64" s="239" t="s">
        <v>45</v>
      </c>
      <c r="C64" s="239"/>
      <c r="D64" s="239"/>
      <c r="E64" s="239"/>
      <c r="F64" s="239"/>
      <c r="G64" s="35">
        <v>795</v>
      </c>
      <c r="H64" s="38" t="e">
        <f>ARENA!#REF!</f>
        <v>#REF!</v>
      </c>
      <c r="I64" s="17" t="e">
        <f t="shared" si="2"/>
        <v>#REF!</v>
      </c>
      <c r="K64" s="238"/>
      <c r="L64" s="238"/>
      <c r="M64" s="238"/>
      <c r="N64" s="238"/>
      <c r="O64" s="238"/>
      <c r="P64" s="238"/>
      <c r="Q64" s="238"/>
    </row>
    <row r="65" spans="1:17" x14ac:dyDescent="0.2">
      <c r="A65" s="14">
        <v>18105</v>
      </c>
      <c r="B65" s="239" t="s">
        <v>99</v>
      </c>
      <c r="C65" s="239"/>
      <c r="D65" s="239"/>
      <c r="E65" s="239"/>
      <c r="F65" s="239"/>
      <c r="G65" s="35">
        <v>350</v>
      </c>
      <c r="H65" s="38" t="e">
        <f>ARENA!#REF!</f>
        <v>#REF!</v>
      </c>
      <c r="I65" s="17" t="e">
        <f t="shared" si="2"/>
        <v>#REF!</v>
      </c>
      <c r="K65" s="238"/>
      <c r="L65" s="238"/>
      <c r="M65" s="238"/>
      <c r="N65" s="238"/>
      <c r="O65" s="238"/>
      <c r="P65" s="238"/>
      <c r="Q65" s="238"/>
    </row>
    <row r="66" spans="1:17" x14ac:dyDescent="0.2">
      <c r="A66" s="14">
        <v>18115</v>
      </c>
      <c r="B66" s="239" t="s">
        <v>46</v>
      </c>
      <c r="C66" s="239"/>
      <c r="D66" s="239"/>
      <c r="E66" s="239"/>
      <c r="F66" s="239"/>
      <c r="G66" s="35">
        <v>640</v>
      </c>
      <c r="H66" s="38" t="e">
        <f>ARENA!#REF!</f>
        <v>#REF!</v>
      </c>
      <c r="I66" s="17" t="e">
        <f t="shared" si="2"/>
        <v>#REF!</v>
      </c>
      <c r="K66" s="238"/>
      <c r="L66" s="238"/>
      <c r="M66" s="238"/>
      <c r="N66" s="238"/>
      <c r="O66" s="238"/>
      <c r="P66" s="238"/>
      <c r="Q66" s="238"/>
    </row>
    <row r="67" spans="1:17" ht="16" x14ac:dyDescent="0.2">
      <c r="A67" s="12" t="s">
        <v>3</v>
      </c>
      <c r="B67" s="246" t="s">
        <v>9</v>
      </c>
      <c r="C67" s="246"/>
      <c r="D67" s="246"/>
      <c r="E67" s="246"/>
      <c r="F67" s="246"/>
      <c r="G67" s="36" t="s">
        <v>5</v>
      </c>
      <c r="H67" s="20" t="s">
        <v>6</v>
      </c>
      <c r="I67" s="13" t="s">
        <v>87</v>
      </c>
      <c r="K67" s="13" t="s">
        <v>101</v>
      </c>
      <c r="L67" s="13" t="s">
        <v>100</v>
      </c>
      <c r="M67" s="13">
        <v>19002</v>
      </c>
      <c r="N67" s="13"/>
      <c r="O67" s="13"/>
      <c r="P67" s="13"/>
      <c r="Q67" s="13"/>
    </row>
    <row r="68" spans="1:17" x14ac:dyDescent="0.2">
      <c r="A68" s="21">
        <v>14105</v>
      </c>
      <c r="B68" s="247" t="s">
        <v>102</v>
      </c>
      <c r="C68" s="247"/>
      <c r="D68" s="247"/>
      <c r="E68" s="247"/>
      <c r="F68" s="247"/>
      <c r="G68" s="35">
        <v>1200</v>
      </c>
      <c r="H68" s="38">
        <f>ARENA!I58</f>
        <v>0</v>
      </c>
      <c r="I68" s="17">
        <f t="shared" si="2"/>
        <v>0</v>
      </c>
      <c r="K68" s="238"/>
      <c r="L68" s="238"/>
      <c r="M68" s="238"/>
      <c r="N68" s="238"/>
      <c r="O68" s="238"/>
      <c r="P68" s="238"/>
      <c r="Q68" s="238"/>
    </row>
    <row r="69" spans="1:17" x14ac:dyDescent="0.2">
      <c r="A69" s="21">
        <v>14110</v>
      </c>
      <c r="B69" s="247" t="s">
        <v>103</v>
      </c>
      <c r="C69" s="247"/>
      <c r="D69" s="247"/>
      <c r="E69" s="247"/>
      <c r="F69" s="247"/>
      <c r="G69" s="35">
        <v>1800</v>
      </c>
      <c r="H69" s="38">
        <f>ARENA!I59</f>
        <v>0</v>
      </c>
      <c r="I69" s="17">
        <f t="shared" si="2"/>
        <v>0</v>
      </c>
      <c r="K69" s="238"/>
      <c r="L69" s="238"/>
      <c r="M69" s="238"/>
      <c r="N69" s="238"/>
      <c r="O69" s="238"/>
      <c r="P69" s="238"/>
      <c r="Q69" s="238"/>
    </row>
    <row r="70" spans="1:17" ht="15" customHeight="1" x14ac:dyDescent="0.2">
      <c r="A70" s="21">
        <v>14108</v>
      </c>
      <c r="B70" s="235" t="s">
        <v>47</v>
      </c>
      <c r="C70" s="235"/>
      <c r="D70" s="235"/>
      <c r="E70" s="235"/>
      <c r="F70" s="235"/>
      <c r="G70" s="35">
        <v>2500</v>
      </c>
      <c r="H70" s="38">
        <f>ARENA!I60</f>
        <v>0</v>
      </c>
      <c r="I70" s="17">
        <f t="shared" si="2"/>
        <v>0</v>
      </c>
      <c r="K70" s="238"/>
      <c r="L70" s="238"/>
      <c r="M70" s="238"/>
      <c r="N70" s="238"/>
      <c r="O70" s="238"/>
      <c r="P70" s="238"/>
      <c r="Q70" s="238"/>
    </row>
    <row r="71" spans="1:17" ht="15" customHeight="1" x14ac:dyDescent="0.2">
      <c r="A71" s="21">
        <v>14113</v>
      </c>
      <c r="B71" s="235" t="s">
        <v>48</v>
      </c>
      <c r="C71" s="235"/>
      <c r="D71" s="235"/>
      <c r="E71" s="235"/>
      <c r="F71" s="235"/>
      <c r="G71" s="35">
        <v>4250</v>
      </c>
      <c r="H71" s="38" t="e">
        <f>ARENA!#REF!</f>
        <v>#REF!</v>
      </c>
      <c r="I71" s="17" t="e">
        <f t="shared" si="2"/>
        <v>#REF!</v>
      </c>
      <c r="K71" s="238"/>
      <c r="L71" s="238"/>
      <c r="M71" s="238"/>
      <c r="N71" s="238"/>
      <c r="O71" s="238"/>
      <c r="P71" s="238"/>
      <c r="Q71" s="238"/>
    </row>
    <row r="72" spans="1:17" x14ac:dyDescent="0.2">
      <c r="A72" s="21">
        <v>19002</v>
      </c>
      <c r="B72" s="245" t="s">
        <v>104</v>
      </c>
      <c r="C72" s="245"/>
      <c r="D72" s="245"/>
      <c r="E72" s="245"/>
      <c r="F72" s="245"/>
      <c r="G72" s="35">
        <v>900</v>
      </c>
      <c r="H72" s="38">
        <f>ARENA!I62</f>
        <v>0</v>
      </c>
      <c r="I72" s="17">
        <f t="shared" si="2"/>
        <v>0</v>
      </c>
      <c r="K72" s="238"/>
      <c r="L72" s="238"/>
      <c r="M72" s="238"/>
      <c r="N72" s="238"/>
      <c r="O72" s="238"/>
      <c r="P72" s="238"/>
      <c r="Q72" s="238"/>
    </row>
    <row r="73" spans="1:17" ht="16" x14ac:dyDescent="0.2">
      <c r="A73" s="12" t="s">
        <v>3</v>
      </c>
      <c r="B73" s="246" t="s">
        <v>10</v>
      </c>
      <c r="C73" s="246"/>
      <c r="D73" s="246"/>
      <c r="E73" s="246"/>
      <c r="F73" s="246"/>
      <c r="G73" s="36" t="s">
        <v>5</v>
      </c>
      <c r="H73" s="20" t="s">
        <v>6</v>
      </c>
      <c r="I73" s="13" t="s">
        <v>87</v>
      </c>
      <c r="K73" s="234">
        <v>12101</v>
      </c>
      <c r="L73" s="234"/>
      <c r="M73" s="13">
        <v>12102</v>
      </c>
      <c r="N73" s="13">
        <v>12100</v>
      </c>
      <c r="O73" s="13"/>
      <c r="P73" s="13"/>
      <c r="Q73" s="13"/>
    </row>
    <row r="74" spans="1:17" x14ac:dyDescent="0.2">
      <c r="A74" s="14">
        <v>11001</v>
      </c>
      <c r="B74" s="239" t="s">
        <v>49</v>
      </c>
      <c r="C74" s="239"/>
      <c r="D74" s="239"/>
      <c r="E74" s="239"/>
      <c r="F74" s="239"/>
      <c r="G74" s="35">
        <v>600</v>
      </c>
      <c r="H74" s="38" t="e">
        <f>ARENA!#REF!</f>
        <v>#REF!</v>
      </c>
      <c r="I74" s="17" t="e">
        <f t="shared" si="2"/>
        <v>#REF!</v>
      </c>
      <c r="K74" s="238"/>
      <c r="L74" s="238"/>
      <c r="M74" s="238"/>
      <c r="N74" s="238"/>
      <c r="O74" s="238"/>
      <c r="P74" s="238"/>
      <c r="Q74" s="238"/>
    </row>
    <row r="75" spans="1:17" x14ac:dyDescent="0.2">
      <c r="A75" s="14">
        <v>11003</v>
      </c>
      <c r="B75" s="239" t="s">
        <v>11</v>
      </c>
      <c r="C75" s="239"/>
      <c r="D75" s="239"/>
      <c r="E75" s="239"/>
      <c r="F75" s="239"/>
      <c r="G75" s="35">
        <v>1000</v>
      </c>
      <c r="H75" s="38" t="e">
        <f>ARENA!#REF!</f>
        <v>#REF!</v>
      </c>
      <c r="I75" s="17" t="e">
        <f t="shared" si="2"/>
        <v>#REF!</v>
      </c>
      <c r="K75" s="238"/>
      <c r="L75" s="238"/>
      <c r="M75" s="238"/>
      <c r="N75" s="238"/>
      <c r="O75" s="238"/>
      <c r="P75" s="238"/>
      <c r="Q75" s="238"/>
    </row>
    <row r="76" spans="1:17" x14ac:dyDescent="0.2">
      <c r="A76" s="14">
        <v>12002</v>
      </c>
      <c r="B76" s="239" t="s">
        <v>50</v>
      </c>
      <c r="C76" s="239"/>
      <c r="D76" s="239"/>
      <c r="E76" s="239"/>
      <c r="F76" s="239"/>
      <c r="G76" s="35">
        <v>340</v>
      </c>
      <c r="H76" s="38" t="e">
        <f>ARENA!#REF!</f>
        <v>#REF!</v>
      </c>
      <c r="I76" s="17" t="e">
        <f t="shared" si="2"/>
        <v>#REF!</v>
      </c>
      <c r="K76" s="238"/>
      <c r="L76" s="238"/>
      <c r="M76" s="238"/>
      <c r="N76" s="238"/>
      <c r="O76" s="238"/>
      <c r="P76" s="238"/>
      <c r="Q76" s="238"/>
    </row>
    <row r="77" spans="1:17" x14ac:dyDescent="0.2">
      <c r="A77" s="14">
        <v>12004</v>
      </c>
      <c r="B77" s="239" t="s">
        <v>12</v>
      </c>
      <c r="C77" s="239"/>
      <c r="D77" s="239"/>
      <c r="E77" s="239"/>
      <c r="F77" s="239"/>
      <c r="G77" s="35">
        <v>585</v>
      </c>
      <c r="H77" s="38" t="e">
        <f>ARENA!#REF!</f>
        <v>#REF!</v>
      </c>
      <c r="I77" s="17" t="e">
        <f t="shared" si="2"/>
        <v>#REF!</v>
      </c>
      <c r="K77" s="238"/>
      <c r="L77" s="238"/>
      <c r="M77" s="238"/>
      <c r="N77" s="238"/>
      <c r="O77" s="238"/>
      <c r="P77" s="238"/>
      <c r="Q77" s="238"/>
    </row>
    <row r="78" spans="1:17" x14ac:dyDescent="0.2">
      <c r="A78" s="14">
        <v>12010</v>
      </c>
      <c r="B78" s="239" t="s">
        <v>108</v>
      </c>
      <c r="C78" s="239"/>
      <c r="D78" s="239"/>
      <c r="E78" s="239"/>
      <c r="F78" s="239"/>
      <c r="G78" s="35">
        <v>430</v>
      </c>
      <c r="H78" s="38" t="e">
        <f>ARENA!#REF!</f>
        <v>#REF!</v>
      </c>
      <c r="I78" s="17" t="e">
        <f t="shared" si="2"/>
        <v>#REF!</v>
      </c>
      <c r="K78" s="238"/>
      <c r="L78" s="238"/>
      <c r="M78" s="238"/>
      <c r="N78" s="238"/>
      <c r="O78" s="238"/>
      <c r="P78" s="238"/>
      <c r="Q78" s="238"/>
    </row>
    <row r="79" spans="1:17" ht="16" x14ac:dyDescent="0.2">
      <c r="A79" s="12" t="s">
        <v>3</v>
      </c>
      <c r="B79" s="246" t="s">
        <v>13</v>
      </c>
      <c r="C79" s="246"/>
      <c r="D79" s="246"/>
      <c r="E79" s="246"/>
      <c r="F79" s="246"/>
      <c r="G79" s="36" t="s">
        <v>5</v>
      </c>
      <c r="H79" s="20" t="s">
        <v>6</v>
      </c>
      <c r="I79" s="13" t="s">
        <v>87</v>
      </c>
      <c r="K79" s="238"/>
      <c r="L79" s="238"/>
      <c r="M79" s="238"/>
      <c r="N79" s="238"/>
      <c r="O79" s="238"/>
      <c r="P79" s="238"/>
      <c r="Q79" s="238"/>
    </row>
    <row r="80" spans="1:17" x14ac:dyDescent="0.2">
      <c r="A80" s="14">
        <v>12101</v>
      </c>
      <c r="B80" s="239" t="s">
        <v>51</v>
      </c>
      <c r="C80" s="239"/>
      <c r="D80" s="239"/>
      <c r="E80" s="239"/>
      <c r="F80" s="239"/>
      <c r="G80" s="35">
        <v>350</v>
      </c>
      <c r="H80" s="38" t="e">
        <f>ARENA!#REF!</f>
        <v>#REF!</v>
      </c>
      <c r="I80" s="17" t="e">
        <f t="shared" si="2"/>
        <v>#REF!</v>
      </c>
      <c r="K80" s="238"/>
      <c r="L80" s="238"/>
      <c r="M80" s="238"/>
      <c r="N80" s="238"/>
      <c r="O80" s="238"/>
      <c r="P80" s="238"/>
      <c r="Q80" s="238"/>
    </row>
    <row r="81" spans="1:18" x14ac:dyDescent="0.2">
      <c r="A81" s="14">
        <v>12102</v>
      </c>
      <c r="B81" s="239" t="s">
        <v>106</v>
      </c>
      <c r="C81" s="239"/>
      <c r="D81" s="239"/>
      <c r="E81" s="239"/>
      <c r="F81" s="239"/>
      <c r="G81" s="35">
        <v>595</v>
      </c>
      <c r="H81" s="38" t="e">
        <f>ARENA!#REF!</f>
        <v>#REF!</v>
      </c>
      <c r="I81" s="17" t="e">
        <f t="shared" si="2"/>
        <v>#REF!</v>
      </c>
      <c r="K81" s="238"/>
      <c r="L81" s="238"/>
      <c r="M81" s="238"/>
      <c r="N81" s="238"/>
      <c r="O81" s="238"/>
      <c r="P81" s="238"/>
      <c r="Q81" s="238"/>
    </row>
    <row r="82" spans="1:18" x14ac:dyDescent="0.2">
      <c r="A82" s="14">
        <v>12100</v>
      </c>
      <c r="B82" s="239" t="s">
        <v>107</v>
      </c>
      <c r="C82" s="239"/>
      <c r="D82" s="239"/>
      <c r="E82" s="239"/>
      <c r="F82" s="239"/>
      <c r="G82" s="35">
        <v>220</v>
      </c>
      <c r="H82" s="38" t="e">
        <f>ARENA!#REF!</f>
        <v>#REF!</v>
      </c>
      <c r="I82" s="17" t="e">
        <f t="shared" si="2"/>
        <v>#REF!</v>
      </c>
      <c r="K82" s="238"/>
      <c r="L82" s="238"/>
      <c r="M82" s="238"/>
      <c r="N82" s="238"/>
      <c r="O82" s="238"/>
      <c r="P82" s="238"/>
      <c r="Q82" s="238"/>
    </row>
    <row r="83" spans="1:18" ht="16" x14ac:dyDescent="0.2">
      <c r="A83" s="12" t="s">
        <v>3</v>
      </c>
      <c r="B83" s="246" t="s">
        <v>14</v>
      </c>
      <c r="C83" s="246"/>
      <c r="D83" s="246"/>
      <c r="E83" s="246"/>
      <c r="F83" s="246"/>
      <c r="G83" s="36" t="s">
        <v>5</v>
      </c>
      <c r="H83" s="20" t="s">
        <v>6</v>
      </c>
      <c r="I83" s="13" t="s">
        <v>87</v>
      </c>
      <c r="K83" s="238"/>
      <c r="L83" s="238"/>
      <c r="M83" s="238"/>
      <c r="N83" s="238"/>
      <c r="O83" s="238"/>
      <c r="P83" s="238"/>
      <c r="Q83" s="238"/>
    </row>
    <row r="84" spans="1:18" x14ac:dyDescent="0.2">
      <c r="A84" s="14">
        <v>20001</v>
      </c>
      <c r="B84" s="245" t="s">
        <v>15</v>
      </c>
      <c r="C84" s="245"/>
      <c r="D84" s="245"/>
      <c r="E84" s="245"/>
      <c r="F84" s="245"/>
      <c r="G84" s="35">
        <v>2900</v>
      </c>
      <c r="H84" s="38">
        <f>ARENA!I64</f>
        <v>0</v>
      </c>
      <c r="I84" s="17">
        <f t="shared" si="2"/>
        <v>0</v>
      </c>
      <c r="K84" s="238"/>
      <c r="L84" s="238"/>
      <c r="M84" s="238"/>
      <c r="N84" s="238"/>
      <c r="O84" s="238"/>
      <c r="P84" s="238"/>
      <c r="Q84" s="238"/>
    </row>
    <row r="85" spans="1:18" x14ac:dyDescent="0.2">
      <c r="A85" s="14">
        <v>20002</v>
      </c>
      <c r="B85" s="245" t="s">
        <v>16</v>
      </c>
      <c r="C85" s="245"/>
      <c r="D85" s="245"/>
      <c r="E85" s="245"/>
      <c r="F85" s="245"/>
      <c r="G85" s="35">
        <v>1400</v>
      </c>
      <c r="H85" s="38">
        <f>ARENA!I65</f>
        <v>0</v>
      </c>
      <c r="I85" s="17">
        <f t="shared" si="2"/>
        <v>0</v>
      </c>
      <c r="K85" s="238"/>
      <c r="L85" s="238"/>
      <c r="M85" s="238"/>
      <c r="N85" s="238"/>
      <c r="O85" s="238"/>
      <c r="P85" s="238"/>
      <c r="Q85" s="238"/>
    </row>
    <row r="86" spans="1:18" ht="16" x14ac:dyDescent="0.2">
      <c r="A86" s="12" t="s">
        <v>3</v>
      </c>
      <c r="B86" s="246" t="s">
        <v>17</v>
      </c>
      <c r="C86" s="246"/>
      <c r="D86" s="246"/>
      <c r="E86" s="246"/>
      <c r="F86" s="246"/>
      <c r="G86" s="36" t="s">
        <v>5</v>
      </c>
      <c r="H86" s="20" t="s">
        <v>6</v>
      </c>
      <c r="I86" s="13" t="s">
        <v>87</v>
      </c>
      <c r="K86" s="13">
        <v>18003</v>
      </c>
      <c r="L86" s="13" t="s">
        <v>110</v>
      </c>
      <c r="M86" s="13" t="s">
        <v>109</v>
      </c>
      <c r="N86" s="13">
        <v>18211</v>
      </c>
      <c r="O86" s="13"/>
      <c r="P86" s="13"/>
      <c r="Q86" s="13"/>
      <c r="R86" s="22"/>
    </row>
    <row r="87" spans="1:18" x14ac:dyDescent="0.2">
      <c r="A87" s="14">
        <v>18003</v>
      </c>
      <c r="B87" s="239" t="s">
        <v>52</v>
      </c>
      <c r="C87" s="239"/>
      <c r="D87" s="239"/>
      <c r="E87" s="239"/>
      <c r="F87" s="239"/>
      <c r="G87" s="35">
        <v>715</v>
      </c>
      <c r="H87" s="38">
        <f>ARENA!I67</f>
        <v>0</v>
      </c>
      <c r="I87" s="17">
        <f t="shared" si="2"/>
        <v>0</v>
      </c>
      <c r="K87" s="238"/>
      <c r="L87" s="238"/>
      <c r="M87" s="238"/>
      <c r="N87" s="238"/>
      <c r="O87" s="238"/>
      <c r="P87" s="238"/>
      <c r="Q87" s="238"/>
    </row>
    <row r="88" spans="1:18" x14ac:dyDescent="0.2">
      <c r="A88" s="14">
        <v>18200</v>
      </c>
      <c r="B88" s="239" t="s">
        <v>53</v>
      </c>
      <c r="C88" s="239"/>
      <c r="D88" s="239"/>
      <c r="E88" s="239"/>
      <c r="F88" s="239"/>
      <c r="G88" s="35">
        <v>1320</v>
      </c>
      <c r="H88" s="38">
        <f>ARENA!I68</f>
        <v>0</v>
      </c>
      <c r="I88" s="17">
        <f t="shared" si="2"/>
        <v>0</v>
      </c>
      <c r="K88" s="238"/>
      <c r="L88" s="238"/>
      <c r="M88" s="238"/>
      <c r="N88" s="238"/>
      <c r="O88" s="238"/>
      <c r="P88" s="238"/>
      <c r="Q88" s="238"/>
    </row>
    <row r="89" spans="1:18" x14ac:dyDescent="0.2">
      <c r="A89" s="14">
        <v>18202</v>
      </c>
      <c r="B89" s="239" t="s">
        <v>54</v>
      </c>
      <c r="C89" s="239"/>
      <c r="D89" s="239"/>
      <c r="E89" s="239"/>
      <c r="F89" s="239"/>
      <c r="G89" s="35">
        <v>2100</v>
      </c>
      <c r="H89" s="38" t="e">
        <f>ARENA!#REF!</f>
        <v>#REF!</v>
      </c>
      <c r="I89" s="17" t="e">
        <f t="shared" si="2"/>
        <v>#REF!</v>
      </c>
      <c r="K89" s="238"/>
      <c r="L89" s="238"/>
      <c r="M89" s="238"/>
      <c r="N89" s="238"/>
      <c r="O89" s="238"/>
      <c r="P89" s="238"/>
      <c r="Q89" s="238"/>
    </row>
    <row r="90" spans="1:18" x14ac:dyDescent="0.2">
      <c r="A90" s="14">
        <v>18204</v>
      </c>
      <c r="B90" s="239" t="s">
        <v>55</v>
      </c>
      <c r="C90" s="239"/>
      <c r="D90" s="239"/>
      <c r="E90" s="239"/>
      <c r="F90" s="239"/>
      <c r="G90" s="35">
        <v>3250</v>
      </c>
      <c r="H90" s="38" t="e">
        <f>ARENA!#REF!</f>
        <v>#REF!</v>
      </c>
      <c r="I90" s="17" t="e">
        <f t="shared" si="2"/>
        <v>#REF!</v>
      </c>
      <c r="K90" s="238"/>
      <c r="L90" s="238"/>
      <c r="M90" s="238"/>
      <c r="N90" s="238"/>
      <c r="O90" s="238"/>
      <c r="P90" s="238"/>
      <c r="Q90" s="238"/>
    </row>
    <row r="91" spans="1:18" x14ac:dyDescent="0.2">
      <c r="A91" s="14">
        <v>18210</v>
      </c>
      <c r="B91" s="239" t="s">
        <v>56</v>
      </c>
      <c r="C91" s="239"/>
      <c r="D91" s="239"/>
      <c r="E91" s="239"/>
      <c r="F91" s="239"/>
      <c r="G91" s="35">
        <v>680</v>
      </c>
      <c r="H91" s="38">
        <f>ARENA!I69</f>
        <v>0</v>
      </c>
      <c r="I91" s="17">
        <f t="shared" si="2"/>
        <v>0</v>
      </c>
      <c r="K91" s="238"/>
      <c r="L91" s="238"/>
      <c r="M91" s="238"/>
      <c r="N91" s="238"/>
      <c r="O91" s="238"/>
      <c r="P91" s="238"/>
      <c r="Q91" s="238"/>
    </row>
    <row r="92" spans="1:18" x14ac:dyDescent="0.2">
      <c r="A92" s="14">
        <v>18212</v>
      </c>
      <c r="B92" s="239" t="s">
        <v>57</v>
      </c>
      <c r="C92" s="239"/>
      <c r="D92" s="239"/>
      <c r="E92" s="239"/>
      <c r="F92" s="239"/>
      <c r="G92" s="35">
        <v>995</v>
      </c>
      <c r="H92" s="38">
        <f>ARENA!I70</f>
        <v>0</v>
      </c>
      <c r="I92" s="17">
        <f t="shared" si="2"/>
        <v>0</v>
      </c>
      <c r="K92" s="238"/>
      <c r="L92" s="238"/>
      <c r="M92" s="238"/>
      <c r="N92" s="238"/>
      <c r="O92" s="238"/>
      <c r="P92" s="238"/>
      <c r="Q92" s="238"/>
    </row>
    <row r="93" spans="1:18" x14ac:dyDescent="0.2">
      <c r="A93" s="14">
        <v>18211</v>
      </c>
      <c r="B93" s="239" t="s">
        <v>58</v>
      </c>
      <c r="C93" s="239"/>
      <c r="D93" s="239"/>
      <c r="E93" s="239"/>
      <c r="F93" s="239"/>
      <c r="G93" s="35">
        <v>99</v>
      </c>
      <c r="H93" s="38">
        <f>ARENA!I71</f>
        <v>0</v>
      </c>
      <c r="I93" s="17">
        <f t="shared" si="2"/>
        <v>0</v>
      </c>
      <c r="K93" s="238"/>
      <c r="L93" s="238"/>
      <c r="M93" s="238"/>
      <c r="N93" s="238"/>
      <c r="O93" s="238"/>
      <c r="P93" s="238"/>
      <c r="Q93" s="238"/>
    </row>
    <row r="94" spans="1:18" x14ac:dyDescent="0.2">
      <c r="A94" s="14">
        <v>18999</v>
      </c>
      <c r="B94" s="239" t="s">
        <v>59</v>
      </c>
      <c r="C94" s="239"/>
      <c r="D94" s="239"/>
      <c r="E94" s="239"/>
      <c r="F94" s="239"/>
      <c r="G94" s="35">
        <v>715</v>
      </c>
      <c r="H94" s="38">
        <f>ARENA!I72</f>
        <v>0</v>
      </c>
      <c r="I94" s="17">
        <f t="shared" si="2"/>
        <v>0</v>
      </c>
      <c r="K94" s="238"/>
      <c r="L94" s="238"/>
      <c r="M94" s="238"/>
      <c r="N94" s="238"/>
      <c r="O94" s="238"/>
      <c r="P94" s="238"/>
      <c r="Q94" s="238"/>
    </row>
    <row r="95" spans="1:18" ht="17" x14ac:dyDescent="0.2">
      <c r="A95" s="23" t="s">
        <v>7</v>
      </c>
      <c r="B95" s="246" t="s">
        <v>18</v>
      </c>
      <c r="C95" s="246"/>
      <c r="D95" s="246"/>
      <c r="E95" s="246"/>
      <c r="F95" s="246"/>
      <c r="G95" s="36" t="s">
        <v>5</v>
      </c>
      <c r="H95" s="20" t="s">
        <v>6</v>
      </c>
      <c r="I95" s="13" t="s">
        <v>87</v>
      </c>
      <c r="K95" s="248"/>
      <c r="L95" s="248"/>
      <c r="M95" s="248"/>
      <c r="N95" s="248"/>
      <c r="O95" s="248"/>
      <c r="P95" s="248"/>
      <c r="Q95" s="248"/>
    </row>
    <row r="96" spans="1:18" x14ac:dyDescent="0.2">
      <c r="A96" s="14">
        <v>21001</v>
      </c>
      <c r="B96" s="239" t="s">
        <v>60</v>
      </c>
      <c r="C96" s="239"/>
      <c r="D96" s="239"/>
      <c r="E96" s="239"/>
      <c r="F96" s="239"/>
      <c r="G96" s="35">
        <v>295</v>
      </c>
      <c r="H96" s="38" t="e">
        <f>ARENA!#REF!</f>
        <v>#REF!</v>
      </c>
      <c r="I96" s="17" t="e">
        <f t="shared" si="2"/>
        <v>#REF!</v>
      </c>
      <c r="K96" s="248"/>
      <c r="L96" s="248"/>
      <c r="M96" s="248"/>
      <c r="N96" s="248"/>
      <c r="O96" s="248"/>
      <c r="P96" s="248"/>
      <c r="Q96" s="248"/>
    </row>
    <row r="97" spans="1:17" x14ac:dyDescent="0.2">
      <c r="A97" s="14">
        <v>21003</v>
      </c>
      <c r="B97" s="239" t="s">
        <v>61</v>
      </c>
      <c r="C97" s="239"/>
      <c r="D97" s="239"/>
      <c r="E97" s="239"/>
      <c r="F97" s="239"/>
      <c r="G97" s="35">
        <v>125</v>
      </c>
      <c r="H97" s="38" t="e">
        <f>ARENA!#REF!</f>
        <v>#REF!</v>
      </c>
      <c r="I97" s="17" t="e">
        <f t="shared" si="2"/>
        <v>#REF!</v>
      </c>
      <c r="K97" s="248"/>
      <c r="L97" s="248"/>
      <c r="M97" s="248"/>
      <c r="N97" s="248"/>
      <c r="O97" s="248"/>
      <c r="P97" s="248"/>
      <c r="Q97" s="248"/>
    </row>
    <row r="98" spans="1:17" x14ac:dyDescent="0.2">
      <c r="A98" s="14">
        <v>21200</v>
      </c>
      <c r="B98" s="239" t="s">
        <v>62</v>
      </c>
      <c r="C98" s="239"/>
      <c r="D98" s="239"/>
      <c r="E98" s="239"/>
      <c r="F98" s="239"/>
      <c r="G98" s="35">
        <v>185</v>
      </c>
      <c r="H98" s="38" t="e">
        <f>ARENA!#REF!</f>
        <v>#REF!</v>
      </c>
      <c r="I98" s="17" t="e">
        <f t="shared" si="2"/>
        <v>#REF!</v>
      </c>
      <c r="K98" s="248"/>
      <c r="L98" s="248"/>
      <c r="M98" s="248"/>
      <c r="N98" s="248"/>
      <c r="O98" s="248"/>
      <c r="P98" s="248"/>
      <c r="Q98" s="248"/>
    </row>
    <row r="99" spans="1:17" x14ac:dyDescent="0.2">
      <c r="A99" s="14">
        <v>21300</v>
      </c>
      <c r="B99" s="239" t="s">
        <v>63</v>
      </c>
      <c r="C99" s="239"/>
      <c r="D99" s="239"/>
      <c r="E99" s="239"/>
      <c r="F99" s="239"/>
      <c r="G99" s="35">
        <v>300</v>
      </c>
      <c r="H99" s="38" t="e">
        <f>ARENA!#REF!</f>
        <v>#REF!</v>
      </c>
      <c r="I99" s="17" t="e">
        <f t="shared" si="2"/>
        <v>#REF!</v>
      </c>
      <c r="K99" s="248"/>
      <c r="L99" s="248"/>
      <c r="M99" s="248"/>
      <c r="N99" s="248"/>
      <c r="O99" s="248"/>
      <c r="P99" s="248"/>
      <c r="Q99" s="248"/>
    </row>
    <row r="100" spans="1:17" ht="17" x14ac:dyDescent="0.2">
      <c r="A100" s="23" t="s">
        <v>7</v>
      </c>
      <c r="B100" s="246" t="s">
        <v>19</v>
      </c>
      <c r="C100" s="246"/>
      <c r="D100" s="246"/>
      <c r="E100" s="246"/>
      <c r="F100" s="246"/>
      <c r="G100" s="36" t="s">
        <v>5</v>
      </c>
      <c r="H100" s="20" t="s">
        <v>6</v>
      </c>
      <c r="I100" s="13" t="s">
        <v>87</v>
      </c>
      <c r="K100" s="248"/>
      <c r="L100" s="248"/>
      <c r="M100" s="248"/>
      <c r="N100" s="248"/>
      <c r="O100" s="248"/>
      <c r="P100" s="248"/>
      <c r="Q100" s="248"/>
    </row>
    <row r="101" spans="1:17" x14ac:dyDescent="0.2">
      <c r="A101" s="14">
        <v>25101</v>
      </c>
      <c r="B101" s="239" t="s">
        <v>64</v>
      </c>
      <c r="C101" s="239"/>
      <c r="D101" s="239"/>
      <c r="E101" s="239"/>
      <c r="F101" s="239"/>
      <c r="G101" s="35">
        <v>16</v>
      </c>
      <c r="H101" s="38" t="e">
        <f>ARENA!#REF!</f>
        <v>#REF!</v>
      </c>
      <c r="I101" s="17" t="e">
        <f t="shared" si="2"/>
        <v>#REF!</v>
      </c>
      <c r="K101" s="248"/>
      <c r="L101" s="248"/>
      <c r="M101" s="248"/>
      <c r="N101" s="248"/>
      <c r="O101" s="248"/>
      <c r="P101" s="248"/>
      <c r="Q101" s="248"/>
    </row>
    <row r="102" spans="1:17" x14ac:dyDescent="0.2">
      <c r="A102" s="14">
        <v>25201</v>
      </c>
      <c r="B102" s="245" t="s">
        <v>65</v>
      </c>
      <c r="C102" s="245"/>
      <c r="D102" s="245"/>
      <c r="E102" s="245"/>
      <c r="F102" s="245"/>
      <c r="G102" s="35">
        <v>420</v>
      </c>
      <c r="H102" s="38" t="e">
        <f>ARENA!#REF!</f>
        <v>#REF!</v>
      </c>
      <c r="I102" s="17" t="e">
        <f t="shared" si="2"/>
        <v>#REF!</v>
      </c>
      <c r="K102" s="248"/>
      <c r="L102" s="248"/>
      <c r="M102" s="248"/>
      <c r="N102" s="248"/>
      <c r="O102" s="248"/>
      <c r="P102" s="248"/>
      <c r="Q102" s="248"/>
    </row>
    <row r="103" spans="1:17" x14ac:dyDescent="0.2">
      <c r="A103" s="14">
        <v>30006</v>
      </c>
      <c r="B103" s="245" t="s">
        <v>66</v>
      </c>
      <c r="C103" s="245"/>
      <c r="D103" s="245"/>
      <c r="E103" s="245"/>
      <c r="F103" s="245"/>
      <c r="G103" s="35">
        <v>500</v>
      </c>
      <c r="H103" s="38" t="e">
        <f>ARENA!#REF!</f>
        <v>#REF!</v>
      </c>
      <c r="I103" s="17" t="e">
        <f t="shared" si="2"/>
        <v>#REF!</v>
      </c>
      <c r="K103" s="248"/>
      <c r="L103" s="248"/>
      <c r="M103" s="248"/>
      <c r="N103" s="248"/>
      <c r="O103" s="248"/>
      <c r="P103" s="248"/>
      <c r="Q103" s="248"/>
    </row>
    <row r="104" spans="1:17" x14ac:dyDescent="0.2">
      <c r="A104" s="14">
        <v>22020</v>
      </c>
      <c r="B104" s="245" t="s">
        <v>67</v>
      </c>
      <c r="C104" s="245"/>
      <c r="D104" s="245"/>
      <c r="E104" s="245"/>
      <c r="F104" s="245"/>
      <c r="G104" s="33" t="s">
        <v>20</v>
      </c>
      <c r="H104" s="13"/>
      <c r="I104" s="24"/>
      <c r="K104" s="248"/>
      <c r="L104" s="248"/>
      <c r="M104" s="248"/>
      <c r="N104" s="248"/>
      <c r="O104" s="248"/>
      <c r="P104" s="248"/>
      <c r="Q104" s="248"/>
    </row>
    <row r="105" spans="1:17" ht="16.5" customHeight="1" x14ac:dyDescent="0.2">
      <c r="A105" s="23" t="s">
        <v>7</v>
      </c>
      <c r="B105" s="246" t="s">
        <v>21</v>
      </c>
      <c r="C105" s="246"/>
      <c r="D105" s="246"/>
      <c r="E105" s="246"/>
      <c r="F105" s="246"/>
      <c r="G105" s="36" t="s">
        <v>5</v>
      </c>
      <c r="H105" s="20" t="s">
        <v>6</v>
      </c>
      <c r="I105" s="13" t="s">
        <v>87</v>
      </c>
      <c r="K105" s="248"/>
      <c r="L105" s="248"/>
      <c r="M105" s="248"/>
      <c r="N105" s="248"/>
      <c r="O105" s="248"/>
      <c r="P105" s="248"/>
      <c r="Q105" s="248"/>
    </row>
    <row r="106" spans="1:17" ht="21.75" customHeight="1" x14ac:dyDescent="0.2">
      <c r="A106" s="249" t="s">
        <v>22</v>
      </c>
      <c r="B106" s="249"/>
      <c r="C106" s="249"/>
      <c r="D106" s="249"/>
      <c r="E106" s="249"/>
      <c r="F106" s="249"/>
      <c r="G106" s="249"/>
      <c r="H106" s="249"/>
      <c r="I106" s="8"/>
      <c r="K106" s="248"/>
      <c r="L106" s="248"/>
      <c r="M106" s="248"/>
      <c r="N106" s="248"/>
      <c r="O106" s="248"/>
      <c r="P106" s="248"/>
      <c r="Q106" s="248"/>
    </row>
    <row r="107" spans="1:17" x14ac:dyDescent="0.2">
      <c r="A107" s="14">
        <v>12120</v>
      </c>
      <c r="B107" s="239" t="s">
        <v>68</v>
      </c>
      <c r="C107" s="239"/>
      <c r="D107" s="239"/>
      <c r="E107" s="239"/>
      <c r="F107" s="239"/>
      <c r="G107" s="18"/>
      <c r="H107" s="38" t="e">
        <f>ARENA!#REF!</f>
        <v>#REF!</v>
      </c>
      <c r="I107" s="17" t="e">
        <f t="shared" ref="I107:I116" si="3">G107*H107</f>
        <v>#REF!</v>
      </c>
      <c r="K107" s="248"/>
      <c r="L107" s="248"/>
      <c r="M107" s="248"/>
      <c r="N107" s="248"/>
      <c r="O107" s="248"/>
      <c r="P107" s="248"/>
      <c r="Q107" s="248"/>
    </row>
    <row r="108" spans="1:17" x14ac:dyDescent="0.2">
      <c r="A108" s="14">
        <v>12121</v>
      </c>
      <c r="B108" s="239" t="s">
        <v>69</v>
      </c>
      <c r="C108" s="239"/>
      <c r="D108" s="239"/>
      <c r="E108" s="239"/>
      <c r="F108" s="239"/>
      <c r="G108" s="18"/>
      <c r="H108" s="38" t="e">
        <f>ARENA!#REF!</f>
        <v>#REF!</v>
      </c>
      <c r="I108" s="17" t="e">
        <f t="shared" si="3"/>
        <v>#REF!</v>
      </c>
      <c r="K108" s="248"/>
      <c r="L108" s="248"/>
      <c r="M108" s="248"/>
      <c r="N108" s="248"/>
      <c r="O108" s="248"/>
      <c r="P108" s="248"/>
      <c r="Q108" s="248"/>
    </row>
    <row r="109" spans="1:17" x14ac:dyDescent="0.2">
      <c r="A109" s="14">
        <v>12122</v>
      </c>
      <c r="B109" s="239" t="s">
        <v>70</v>
      </c>
      <c r="C109" s="239"/>
      <c r="D109" s="239"/>
      <c r="E109" s="239"/>
      <c r="F109" s="239"/>
      <c r="G109" s="18"/>
      <c r="H109" s="38" t="e">
        <f>ARENA!#REF!</f>
        <v>#REF!</v>
      </c>
      <c r="I109" s="17" t="e">
        <f t="shared" si="3"/>
        <v>#REF!</v>
      </c>
      <c r="K109" s="248"/>
      <c r="L109" s="248"/>
      <c r="M109" s="248"/>
      <c r="N109" s="248"/>
      <c r="O109" s="248"/>
      <c r="P109" s="248"/>
      <c r="Q109" s="248"/>
    </row>
    <row r="110" spans="1:17" x14ac:dyDescent="0.2">
      <c r="A110" s="14">
        <v>12123</v>
      </c>
      <c r="B110" s="239" t="s">
        <v>71</v>
      </c>
      <c r="C110" s="239"/>
      <c r="D110" s="239"/>
      <c r="E110" s="239"/>
      <c r="F110" s="239"/>
      <c r="G110" s="18"/>
      <c r="H110" s="38" t="e">
        <f>ARENA!#REF!</f>
        <v>#REF!</v>
      </c>
      <c r="I110" s="17" t="e">
        <f t="shared" si="3"/>
        <v>#REF!</v>
      </c>
      <c r="K110" s="248"/>
      <c r="L110" s="248"/>
      <c r="M110" s="248"/>
      <c r="N110" s="248"/>
      <c r="O110" s="248"/>
      <c r="P110" s="248"/>
      <c r="Q110" s="248"/>
    </row>
    <row r="111" spans="1:17" x14ac:dyDescent="0.2">
      <c r="A111" s="14">
        <v>13090</v>
      </c>
      <c r="B111" s="239" t="s">
        <v>72</v>
      </c>
      <c r="C111" s="239"/>
      <c r="D111" s="239"/>
      <c r="E111" s="239"/>
      <c r="F111" s="239"/>
      <c r="G111" s="18"/>
      <c r="H111" s="38" t="e">
        <f>ARENA!#REF!</f>
        <v>#REF!</v>
      </c>
      <c r="I111" s="17" t="e">
        <f t="shared" si="3"/>
        <v>#REF!</v>
      </c>
      <c r="K111" s="248"/>
      <c r="L111" s="248"/>
      <c r="M111" s="248"/>
      <c r="N111" s="248"/>
      <c r="O111" s="248"/>
      <c r="P111" s="248"/>
      <c r="Q111" s="248"/>
    </row>
    <row r="112" spans="1:17" ht="16" x14ac:dyDescent="0.2">
      <c r="A112" s="23"/>
      <c r="B112" s="246" t="s">
        <v>125</v>
      </c>
      <c r="C112" s="246"/>
      <c r="D112" s="246"/>
      <c r="E112" s="246"/>
      <c r="F112" s="246"/>
      <c r="G112" s="20"/>
      <c r="H112" s="20" t="s">
        <v>6</v>
      </c>
      <c r="I112" s="13" t="s">
        <v>87</v>
      </c>
    </row>
    <row r="113" spans="1:9" s="6" customFormat="1" x14ac:dyDescent="0.2">
      <c r="A113" s="14">
        <v>12010</v>
      </c>
      <c r="B113" s="239" t="s">
        <v>126</v>
      </c>
      <c r="C113" s="239"/>
      <c r="D113" s="239"/>
      <c r="E113" s="239"/>
      <c r="F113" s="239"/>
      <c r="G113" s="18"/>
      <c r="H113" s="38" t="e">
        <f>ARENA!#REF!</f>
        <v>#REF!</v>
      </c>
      <c r="I113" s="17" t="e">
        <f t="shared" si="3"/>
        <v>#REF!</v>
      </c>
    </row>
    <row r="114" spans="1:9" s="6" customFormat="1" ht="16" x14ac:dyDescent="0.2">
      <c r="A114" s="23"/>
      <c r="B114" s="246" t="s">
        <v>23</v>
      </c>
      <c r="C114" s="246"/>
      <c r="D114" s="246"/>
      <c r="E114" s="246"/>
      <c r="F114" s="246"/>
      <c r="G114" s="20"/>
      <c r="H114" s="20" t="s">
        <v>6</v>
      </c>
      <c r="I114" s="13" t="s">
        <v>87</v>
      </c>
    </row>
    <row r="115" spans="1:9" s="6" customFormat="1" x14ac:dyDescent="0.2">
      <c r="A115" s="14"/>
      <c r="B115" s="239"/>
      <c r="C115" s="239"/>
      <c r="D115" s="239"/>
      <c r="E115" s="239"/>
      <c r="F115" s="239"/>
      <c r="G115" s="17"/>
      <c r="H115" s="38" t="e">
        <f>ARENA!#REF!</f>
        <v>#REF!</v>
      </c>
      <c r="I115" s="17" t="e">
        <f t="shared" si="3"/>
        <v>#REF!</v>
      </c>
    </row>
    <row r="116" spans="1:9" s="6" customFormat="1" x14ac:dyDescent="0.2">
      <c r="A116" s="14"/>
      <c r="B116" s="239"/>
      <c r="C116" s="239"/>
      <c r="D116" s="239"/>
      <c r="E116" s="239"/>
      <c r="F116" s="239"/>
      <c r="G116" s="17"/>
      <c r="H116" s="38">
        <f>ARENA!I73</f>
        <v>0</v>
      </c>
      <c r="I116" s="17">
        <f t="shared" si="3"/>
        <v>0</v>
      </c>
    </row>
    <row r="117" spans="1:9" s="6" customFormat="1" x14ac:dyDescent="0.2">
      <c r="B117" s="28"/>
      <c r="C117" s="28"/>
      <c r="D117" s="28"/>
      <c r="E117" s="28"/>
      <c r="F117" s="28"/>
      <c r="G117" s="28"/>
      <c r="H117" s="39">
        <v>1</v>
      </c>
      <c r="I117" s="29" t="e">
        <f>SUBTOTAL(9,I15:I21,I23:I38,I40:I41,I43:I51,I53:I56,I58:I66,I68:I72,I74:I78,I80:I82,I84:I85,I87:I94,I96:I99,I101:I103,I107:I111,I113,I115:I116)</f>
        <v>#REF!</v>
      </c>
    </row>
    <row r="118" spans="1:9" s="6" customFormat="1" x14ac:dyDescent="0.2">
      <c r="A118" s="253" t="s">
        <v>121</v>
      </c>
      <c r="B118" s="253"/>
      <c r="C118" s="253"/>
      <c r="D118" s="253"/>
      <c r="E118" s="253"/>
      <c r="F118" s="253"/>
      <c r="G118" s="253"/>
      <c r="H118" s="253"/>
      <c r="I118" s="253"/>
    </row>
    <row r="119" spans="1:9" s="6" customFormat="1" x14ac:dyDescent="0.2">
      <c r="A119" s="254" t="s">
        <v>123</v>
      </c>
      <c r="B119" s="254"/>
      <c r="C119" s="254"/>
      <c r="D119" s="254"/>
      <c r="E119" s="255" t="s">
        <v>124</v>
      </c>
      <c r="F119" s="255"/>
      <c r="G119" s="4"/>
      <c r="H119" s="37"/>
      <c r="I119" s="5"/>
    </row>
    <row r="120" spans="1:9" s="6" customFormat="1" x14ac:dyDescent="0.2">
      <c r="A120" s="250" t="s">
        <v>122</v>
      </c>
      <c r="B120" s="250"/>
      <c r="C120" s="250"/>
      <c r="D120" s="250"/>
      <c r="E120" s="251" t="e">
        <f>SUM(I15:I21)</f>
        <v>#REF!</v>
      </c>
      <c r="F120" s="252"/>
      <c r="G120" s="4"/>
      <c r="H120" s="37"/>
      <c r="I120" s="5"/>
    </row>
    <row r="121" spans="1:9" s="6" customFormat="1" x14ac:dyDescent="0.2">
      <c r="A121" s="250" t="s">
        <v>128</v>
      </c>
      <c r="B121" s="250"/>
      <c r="C121" s="250"/>
      <c r="D121" s="250"/>
      <c r="E121" s="251">
        <f>SUM(I23:I38)</f>
        <v>0</v>
      </c>
      <c r="F121" s="252"/>
      <c r="G121" s="4"/>
      <c r="H121" s="37"/>
      <c r="I121" s="5"/>
    </row>
    <row r="122" spans="1:9" s="6" customFormat="1" x14ac:dyDescent="0.2">
      <c r="A122" s="250" t="s">
        <v>129</v>
      </c>
      <c r="B122" s="250"/>
      <c r="C122" s="250"/>
      <c r="D122" s="250"/>
      <c r="E122" s="251">
        <f>SUM(I40:I41)</f>
        <v>0</v>
      </c>
      <c r="F122" s="252"/>
      <c r="G122" s="4"/>
      <c r="H122" s="37"/>
      <c r="I122" s="5"/>
    </row>
    <row r="123" spans="1:9" s="6" customFormat="1" x14ac:dyDescent="0.2">
      <c r="A123" s="250" t="s">
        <v>130</v>
      </c>
      <c r="B123" s="250"/>
      <c r="C123" s="250"/>
      <c r="D123" s="250"/>
      <c r="E123" s="251" t="e">
        <f>SUM(I43:I51)</f>
        <v>#REF!</v>
      </c>
      <c r="F123" s="252"/>
      <c r="G123" s="4"/>
      <c r="H123" s="37"/>
      <c r="I123" s="5"/>
    </row>
    <row r="124" spans="1:9" s="6" customFormat="1" x14ac:dyDescent="0.2">
      <c r="A124" s="250" t="s">
        <v>132</v>
      </c>
      <c r="B124" s="250"/>
      <c r="C124" s="250"/>
      <c r="D124" s="250"/>
      <c r="E124" s="251">
        <f>SUM(I53:I56)</f>
        <v>0</v>
      </c>
      <c r="F124" s="252"/>
      <c r="G124" s="4"/>
      <c r="H124" s="37"/>
      <c r="I124" s="5"/>
    </row>
    <row r="125" spans="1:9" s="6" customFormat="1" x14ac:dyDescent="0.2">
      <c r="A125" s="250" t="s">
        <v>133</v>
      </c>
      <c r="B125" s="250"/>
      <c r="C125" s="250"/>
      <c r="D125" s="250"/>
      <c r="E125" s="251" t="e">
        <f>SUM(I58:I66)</f>
        <v>#REF!</v>
      </c>
      <c r="F125" s="252"/>
      <c r="G125" s="4"/>
      <c r="H125" s="37"/>
      <c r="I125" s="5"/>
    </row>
    <row r="126" spans="1:9" s="6" customFormat="1" x14ac:dyDescent="0.2">
      <c r="A126" s="250" t="s">
        <v>134</v>
      </c>
      <c r="B126" s="250"/>
      <c r="C126" s="250"/>
      <c r="D126" s="250"/>
      <c r="E126" s="251" t="e">
        <f>SUM(I68:I72)</f>
        <v>#REF!</v>
      </c>
      <c r="F126" s="252"/>
      <c r="G126" s="4"/>
      <c r="H126" s="37"/>
      <c r="I126" s="5"/>
    </row>
    <row r="127" spans="1:9" s="6" customFormat="1" x14ac:dyDescent="0.2">
      <c r="A127" s="250" t="s">
        <v>135</v>
      </c>
      <c r="B127" s="250"/>
      <c r="C127" s="250"/>
      <c r="D127" s="250"/>
      <c r="E127" s="251" t="e">
        <f>SUM(I74:I78)</f>
        <v>#REF!</v>
      </c>
      <c r="F127" s="252"/>
      <c r="G127" s="4"/>
      <c r="H127" s="37"/>
      <c r="I127" s="5"/>
    </row>
    <row r="128" spans="1:9" s="6" customFormat="1" x14ac:dyDescent="0.2">
      <c r="A128" s="250" t="s">
        <v>136</v>
      </c>
      <c r="B128" s="250"/>
      <c r="C128" s="250"/>
      <c r="D128" s="250"/>
      <c r="E128" s="251" t="e">
        <f>SUM(I80:I82)</f>
        <v>#REF!</v>
      </c>
      <c r="F128" s="252"/>
      <c r="G128" s="4"/>
      <c r="H128" s="37"/>
      <c r="I128" s="5"/>
    </row>
    <row r="129" spans="1:9" s="6" customFormat="1" x14ac:dyDescent="0.2">
      <c r="A129" s="250" t="s">
        <v>137</v>
      </c>
      <c r="B129" s="250"/>
      <c r="C129" s="250"/>
      <c r="D129" s="250"/>
      <c r="E129" s="251">
        <f>SUM(I84:I85)</f>
        <v>0</v>
      </c>
      <c r="F129" s="252"/>
      <c r="G129" s="4"/>
      <c r="H129" s="37"/>
      <c r="I129" s="5"/>
    </row>
    <row r="130" spans="1:9" s="6" customFormat="1" x14ac:dyDescent="0.2">
      <c r="A130" s="250" t="s">
        <v>138</v>
      </c>
      <c r="B130" s="250"/>
      <c r="C130" s="250"/>
      <c r="D130" s="250"/>
      <c r="E130" s="251" t="e">
        <f>SUM(I87:I94)</f>
        <v>#REF!</v>
      </c>
      <c r="F130" s="252"/>
      <c r="G130" s="4"/>
      <c r="H130" s="37"/>
      <c r="I130" s="5"/>
    </row>
    <row r="131" spans="1:9" s="6" customFormat="1" x14ac:dyDescent="0.2">
      <c r="A131" s="250" t="s">
        <v>139</v>
      </c>
      <c r="B131" s="250"/>
      <c r="C131" s="250"/>
      <c r="D131" s="250"/>
      <c r="E131" s="251" t="e">
        <f>SUM(I96:I99)</f>
        <v>#REF!</v>
      </c>
      <c r="F131" s="252"/>
      <c r="G131" s="4"/>
      <c r="H131" s="37"/>
      <c r="I131" s="5"/>
    </row>
    <row r="132" spans="1:9" s="6" customFormat="1" x14ac:dyDescent="0.2">
      <c r="A132" s="250" t="s">
        <v>140</v>
      </c>
      <c r="B132" s="250"/>
      <c r="C132" s="250"/>
      <c r="D132" s="250"/>
      <c r="E132" s="251" t="e">
        <f>SUM(I101:I103)</f>
        <v>#REF!</v>
      </c>
      <c r="F132" s="252"/>
      <c r="G132" s="4"/>
      <c r="H132" s="37"/>
      <c r="I132" s="5"/>
    </row>
    <row r="133" spans="1:9" s="6" customFormat="1" x14ac:dyDescent="0.2">
      <c r="A133" s="250" t="s">
        <v>141</v>
      </c>
      <c r="B133" s="250"/>
      <c r="C133" s="250"/>
      <c r="D133" s="250"/>
      <c r="E133" s="251" t="e">
        <f>SUM(I107:I111)</f>
        <v>#REF!</v>
      </c>
      <c r="F133" s="252"/>
      <c r="G133" s="4"/>
      <c r="H133" s="37"/>
      <c r="I133" s="5"/>
    </row>
    <row r="134" spans="1:9" s="6" customFormat="1" x14ac:dyDescent="0.2">
      <c r="A134" s="250" t="s">
        <v>142</v>
      </c>
      <c r="B134" s="250"/>
      <c r="C134" s="250"/>
      <c r="D134" s="250"/>
      <c r="E134" s="251" t="e">
        <f>SUM(I113)</f>
        <v>#REF!</v>
      </c>
      <c r="F134" s="252"/>
      <c r="G134" s="4"/>
      <c r="H134" s="37"/>
      <c r="I134" s="5"/>
    </row>
    <row r="135" spans="1:9" s="6" customFormat="1" x14ac:dyDescent="0.2">
      <c r="A135" s="250" t="s">
        <v>143</v>
      </c>
      <c r="B135" s="250"/>
      <c r="C135" s="250"/>
      <c r="D135" s="250"/>
      <c r="E135" s="251" t="e">
        <f>SUM(I115:I116)</f>
        <v>#REF!</v>
      </c>
      <c r="F135" s="252"/>
      <c r="G135" s="4"/>
      <c r="H135" s="37"/>
      <c r="I135" s="5"/>
    </row>
    <row r="136" spans="1:9" s="6" customFormat="1" ht="16" x14ac:dyDescent="0.2">
      <c r="A136" s="250" t="s">
        <v>144</v>
      </c>
      <c r="B136" s="250"/>
      <c r="C136" s="250"/>
      <c r="D136" s="250"/>
      <c r="E136" s="261" t="e">
        <f>SUM(E120:F135)</f>
        <v>#REF!</v>
      </c>
      <c r="F136" s="262"/>
      <c r="G136" s="4"/>
      <c r="H136" s="37"/>
      <c r="I136" s="5"/>
    </row>
    <row r="137" spans="1:9" s="6" customFormat="1" ht="16" x14ac:dyDescent="0.2">
      <c r="A137" s="250" t="s">
        <v>145</v>
      </c>
      <c r="B137" s="250"/>
      <c r="C137" s="250"/>
      <c r="D137" s="250"/>
      <c r="E137" s="261" t="e">
        <f>E136*0.25</f>
        <v>#REF!</v>
      </c>
      <c r="F137" s="262"/>
      <c r="G137" s="4"/>
      <c r="H137" s="37"/>
      <c r="I137" s="5"/>
    </row>
    <row r="138" spans="1:9" s="6" customFormat="1" ht="16" x14ac:dyDescent="0.2">
      <c r="A138" s="250" t="s">
        <v>144</v>
      </c>
      <c r="B138" s="250"/>
      <c r="C138" s="250"/>
      <c r="D138" s="250"/>
      <c r="E138" s="261" t="e">
        <f>E136+E137</f>
        <v>#REF!</v>
      </c>
      <c r="F138" s="262"/>
      <c r="G138" s="4"/>
      <c r="H138" s="37"/>
      <c r="I138" s="5"/>
    </row>
    <row r="139" spans="1:9" s="6" customFormat="1" ht="17.25" hidden="1" customHeight="1" x14ac:dyDescent="0.2">
      <c r="A139" s="4"/>
      <c r="B139" s="4"/>
      <c r="C139" s="4"/>
      <c r="D139" s="4"/>
      <c r="E139" s="4"/>
      <c r="F139" s="4"/>
      <c r="G139" s="4"/>
      <c r="H139" s="37"/>
      <c r="I139" s="5"/>
    </row>
    <row r="140" spans="1:9" s="6" customFormat="1" ht="20.25" hidden="1" customHeight="1" x14ac:dyDescent="0.2">
      <c r="A140" s="259" t="s">
        <v>115</v>
      </c>
      <c r="B140" s="259"/>
      <c r="C140" s="256">
        <f>C10</f>
        <v>0</v>
      </c>
      <c r="D140" s="256"/>
      <c r="E140" s="256"/>
      <c r="F140" s="4"/>
      <c r="G140" s="26" t="s">
        <v>146</v>
      </c>
      <c r="H140" s="258">
        <f>F9</f>
        <v>0</v>
      </c>
      <c r="I140" s="258"/>
    </row>
    <row r="141" spans="1:9" s="6" customFormat="1" ht="28.5" hidden="1" customHeight="1" x14ac:dyDescent="0.2">
      <c r="A141" s="260" t="s">
        <v>0</v>
      </c>
      <c r="B141" s="260"/>
      <c r="C141" s="256">
        <f>C9</f>
        <v>0</v>
      </c>
      <c r="D141" s="256"/>
      <c r="E141" s="256"/>
      <c r="F141" s="4"/>
      <c r="G141" s="26" t="s">
        <v>147</v>
      </c>
      <c r="H141" s="258">
        <f>H9</f>
        <v>0</v>
      </c>
      <c r="I141" s="258"/>
    </row>
    <row r="142" spans="1:9" s="6" customFormat="1" ht="19.5" hidden="1" customHeight="1" x14ac:dyDescent="0.2">
      <c r="A142" s="25" t="s">
        <v>119</v>
      </c>
      <c r="B142" s="256">
        <f>G10</f>
        <v>0</v>
      </c>
      <c r="C142" s="256"/>
      <c r="D142" s="256"/>
      <c r="E142" s="256"/>
      <c r="F142" s="4"/>
      <c r="G142" s="26" t="s">
        <v>150</v>
      </c>
      <c r="H142" s="257">
        <f ca="1">TODAY()</f>
        <v>45992</v>
      </c>
      <c r="I142" s="258"/>
    </row>
    <row r="143" spans="1:9" hidden="1" x14ac:dyDescent="0.2"/>
    <row r="144" spans="1:9" s="6" customFormat="1" hidden="1" x14ac:dyDescent="0.2">
      <c r="A144" s="27" t="s">
        <v>152</v>
      </c>
      <c r="B144" s="27"/>
      <c r="C144" s="27"/>
      <c r="D144" s="27"/>
      <c r="E144" s="4"/>
      <c r="F144" s="4"/>
      <c r="G144" s="4"/>
      <c r="H144" s="37"/>
      <c r="I144" s="5"/>
    </row>
  </sheetData>
  <sheetProtection insertRows="0"/>
  <protectedRanges>
    <protectedRange sqref="H40:H41 H113 H115:H117 H15:H21 H23:H38 H43:H51 H53:H56 H58:H66 H68:H72 H74:H78 H80:H82 H84:H85 H87:H94 H96:H99 H101:H103 H107:H111" name="Område2"/>
    <protectedRange sqref="C9 C10:E10 G10:I10 H11:I11 G12:I13 C11:F11 B12:D13" name="Område1"/>
  </protectedRanges>
  <autoFilter ref="A14:I138" xr:uid="{45768C09-F8E2-4397-B8FB-EDFF70269CF4}">
    <filterColumn colId="1" showButton="0"/>
    <filterColumn colId="2" showButton="0"/>
    <filterColumn colId="3" showButton="0"/>
    <filterColumn colId="4" showButton="0"/>
  </autoFilter>
  <mergeCells count="247">
    <mergeCell ref="A4:E4"/>
    <mergeCell ref="A5:C5"/>
    <mergeCell ref="G5:H5"/>
    <mergeCell ref="G6:H6"/>
    <mergeCell ref="B7:F7"/>
    <mergeCell ref="G7:I7"/>
    <mergeCell ref="A11:B11"/>
    <mergeCell ref="C11:F11"/>
    <mergeCell ref="H11:I11"/>
    <mergeCell ref="B12:D12"/>
    <mergeCell ref="E12:F12"/>
    <mergeCell ref="G12:I12"/>
    <mergeCell ref="A8:I8"/>
    <mergeCell ref="A9:B9"/>
    <mergeCell ref="D9:E9"/>
    <mergeCell ref="H9:I9"/>
    <mergeCell ref="A10:B10"/>
    <mergeCell ref="C10:E10"/>
    <mergeCell ref="G10:I10"/>
    <mergeCell ref="B13:D13"/>
    <mergeCell ref="E13:F13"/>
    <mergeCell ref="G13:I13"/>
    <mergeCell ref="B14:F14"/>
    <mergeCell ref="B15:F15"/>
    <mergeCell ref="K15:K21"/>
    <mergeCell ref="B16:F16"/>
    <mergeCell ref="B17:F17"/>
    <mergeCell ref="B18:F18"/>
    <mergeCell ref="B19:F19"/>
    <mergeCell ref="P23:P27"/>
    <mergeCell ref="Q23:Q27"/>
    <mergeCell ref="B24:F24"/>
    <mergeCell ref="B25:F25"/>
    <mergeCell ref="B26:F26"/>
    <mergeCell ref="B27:F27"/>
    <mergeCell ref="B20:F20"/>
    <mergeCell ref="B21:F21"/>
    <mergeCell ref="B22:F22"/>
    <mergeCell ref="B23:F23"/>
    <mergeCell ref="K23:K27"/>
    <mergeCell ref="L23:L27"/>
    <mergeCell ref="L15:L21"/>
    <mergeCell ref="M15:M21"/>
    <mergeCell ref="N15:N21"/>
    <mergeCell ref="O15:O21"/>
    <mergeCell ref="P15:P21"/>
    <mergeCell ref="Q15:Q21"/>
    <mergeCell ref="B28:F28"/>
    <mergeCell ref="B29:F29"/>
    <mergeCell ref="K29:K33"/>
    <mergeCell ref="L29:L33"/>
    <mergeCell ref="M29:M33"/>
    <mergeCell ref="N29:N33"/>
    <mergeCell ref="M23:M27"/>
    <mergeCell ref="N23:N27"/>
    <mergeCell ref="O23:O27"/>
    <mergeCell ref="B34:F34"/>
    <mergeCell ref="K34:Q36"/>
    <mergeCell ref="B35:F35"/>
    <mergeCell ref="B36:F36"/>
    <mergeCell ref="B37:F37"/>
    <mergeCell ref="B38:F38"/>
    <mergeCell ref="O29:O33"/>
    <mergeCell ref="P29:P33"/>
    <mergeCell ref="Q29:Q33"/>
    <mergeCell ref="B30:F30"/>
    <mergeCell ref="B31:F31"/>
    <mergeCell ref="B32:F32"/>
    <mergeCell ref="B33:F33"/>
    <mergeCell ref="O40:O44"/>
    <mergeCell ref="P40:P44"/>
    <mergeCell ref="Q40:Q44"/>
    <mergeCell ref="B41:F41"/>
    <mergeCell ref="B42:F42"/>
    <mergeCell ref="B43:F43"/>
    <mergeCell ref="B44:F44"/>
    <mergeCell ref="B39:F39"/>
    <mergeCell ref="B40:F40"/>
    <mergeCell ref="K40:K44"/>
    <mergeCell ref="L40:L44"/>
    <mergeCell ref="M40:M44"/>
    <mergeCell ref="N40:N44"/>
    <mergeCell ref="O46:O50"/>
    <mergeCell ref="P46:P50"/>
    <mergeCell ref="Q46:Q50"/>
    <mergeCell ref="B47:F47"/>
    <mergeCell ref="B48:F48"/>
    <mergeCell ref="B49:F49"/>
    <mergeCell ref="B50:F50"/>
    <mergeCell ref="B45:F45"/>
    <mergeCell ref="B46:F46"/>
    <mergeCell ref="K46:K50"/>
    <mergeCell ref="L46:L50"/>
    <mergeCell ref="M46:M50"/>
    <mergeCell ref="N46:N50"/>
    <mergeCell ref="Q52:Q56"/>
    <mergeCell ref="B53:F53"/>
    <mergeCell ref="B54:F54"/>
    <mergeCell ref="B55:F55"/>
    <mergeCell ref="B56:F56"/>
    <mergeCell ref="B51:F51"/>
    <mergeCell ref="B52:F52"/>
    <mergeCell ref="K52:K56"/>
    <mergeCell ref="L52:L56"/>
    <mergeCell ref="M52:M56"/>
    <mergeCell ref="N52:N56"/>
    <mergeCell ref="B57:F57"/>
    <mergeCell ref="B58:F58"/>
    <mergeCell ref="K58:K66"/>
    <mergeCell ref="L58:L66"/>
    <mergeCell ref="M58:M66"/>
    <mergeCell ref="N58:N66"/>
    <mergeCell ref="B66:F66"/>
    <mergeCell ref="O52:O56"/>
    <mergeCell ref="P52:P56"/>
    <mergeCell ref="O58:O66"/>
    <mergeCell ref="P58:P66"/>
    <mergeCell ref="Q58:Q66"/>
    <mergeCell ref="B59:F59"/>
    <mergeCell ref="B60:F60"/>
    <mergeCell ref="B61:F61"/>
    <mergeCell ref="B62:F62"/>
    <mergeCell ref="B63:F63"/>
    <mergeCell ref="B64:F64"/>
    <mergeCell ref="B65:F65"/>
    <mergeCell ref="O68:O72"/>
    <mergeCell ref="P68:P72"/>
    <mergeCell ref="Q68:Q72"/>
    <mergeCell ref="B69:F69"/>
    <mergeCell ref="B70:F70"/>
    <mergeCell ref="B71:F71"/>
    <mergeCell ref="B72:F72"/>
    <mergeCell ref="B67:F67"/>
    <mergeCell ref="B68:F68"/>
    <mergeCell ref="K68:K72"/>
    <mergeCell ref="L68:L72"/>
    <mergeCell ref="M68:M72"/>
    <mergeCell ref="N68:N72"/>
    <mergeCell ref="O74:O78"/>
    <mergeCell ref="P74:P78"/>
    <mergeCell ref="Q74:Q78"/>
    <mergeCell ref="B75:F75"/>
    <mergeCell ref="B76:F76"/>
    <mergeCell ref="B77:F77"/>
    <mergeCell ref="B78:F78"/>
    <mergeCell ref="B73:F73"/>
    <mergeCell ref="K73:L73"/>
    <mergeCell ref="B74:F74"/>
    <mergeCell ref="K74:L78"/>
    <mergeCell ref="M74:M78"/>
    <mergeCell ref="N74:N78"/>
    <mergeCell ref="B86:F86"/>
    <mergeCell ref="B87:F87"/>
    <mergeCell ref="K87:K94"/>
    <mergeCell ref="L87:L94"/>
    <mergeCell ref="M87:M94"/>
    <mergeCell ref="N87:N94"/>
    <mergeCell ref="B79:F79"/>
    <mergeCell ref="K79:Q85"/>
    <mergeCell ref="B80:F80"/>
    <mergeCell ref="B81:F81"/>
    <mergeCell ref="B82:F82"/>
    <mergeCell ref="B83:F83"/>
    <mergeCell ref="B84:F84"/>
    <mergeCell ref="B85:F85"/>
    <mergeCell ref="O87:O94"/>
    <mergeCell ref="P87:P94"/>
    <mergeCell ref="Q87:Q94"/>
    <mergeCell ref="B88:F88"/>
    <mergeCell ref="B89:F89"/>
    <mergeCell ref="B90:F90"/>
    <mergeCell ref="B91:F91"/>
    <mergeCell ref="B92:F92"/>
    <mergeCell ref="B93:F93"/>
    <mergeCell ref="B94:F94"/>
    <mergeCell ref="B95:F95"/>
    <mergeCell ref="K95:Q111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A106:H106"/>
    <mergeCell ref="B107:F107"/>
    <mergeCell ref="B108:F108"/>
    <mergeCell ref="B109:F109"/>
    <mergeCell ref="A121:D121"/>
    <mergeCell ref="E121:F121"/>
    <mergeCell ref="A122:D122"/>
    <mergeCell ref="E122:F122"/>
    <mergeCell ref="A123:D123"/>
    <mergeCell ref="E123:F123"/>
    <mergeCell ref="B116:F116"/>
    <mergeCell ref="A118:I118"/>
    <mergeCell ref="A119:D119"/>
    <mergeCell ref="E119:F119"/>
    <mergeCell ref="A120:D120"/>
    <mergeCell ref="E120:F120"/>
    <mergeCell ref="A127:D127"/>
    <mergeCell ref="E127:F127"/>
    <mergeCell ref="A128:D128"/>
    <mergeCell ref="E128:F128"/>
    <mergeCell ref="A129:D129"/>
    <mergeCell ref="E129:F129"/>
    <mergeCell ref="A124:D124"/>
    <mergeCell ref="E124:F124"/>
    <mergeCell ref="A125:D125"/>
    <mergeCell ref="E125:F125"/>
    <mergeCell ref="A126:D126"/>
    <mergeCell ref="E126:F126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B142:E142"/>
    <mergeCell ref="H142:I142"/>
    <mergeCell ref="A140:B140"/>
    <mergeCell ref="C140:E140"/>
    <mergeCell ref="H140:I140"/>
    <mergeCell ref="A141:B141"/>
    <mergeCell ref="C141:E141"/>
    <mergeCell ref="H141:I141"/>
    <mergeCell ref="A136:D136"/>
    <mergeCell ref="E136:F136"/>
    <mergeCell ref="A137:D137"/>
    <mergeCell ref="E137:F137"/>
    <mergeCell ref="A138:D138"/>
    <mergeCell ref="E138:F138"/>
  </mergeCells>
  <hyperlinks>
    <hyperlink ref="A5" r:id="rId1" xr:uid="{D335B22A-C8F2-497B-909F-264F76D22B51}"/>
  </hyperlinks>
  <pageMargins left="0.51181102362204722" right="0.11811023622047245" top="7.874015748031496E-2" bottom="3.937007874015748E-2" header="0.59055118110236227" footer="0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BB8E-CC77-4D47-9AC7-0965234F0647}">
  <dimension ref="A2:F23"/>
  <sheetViews>
    <sheetView topLeftCell="A10" workbookViewId="0">
      <selection activeCell="A5" sqref="A5"/>
    </sheetView>
  </sheetViews>
  <sheetFormatPr baseColWidth="10" defaultColWidth="9.1640625" defaultRowHeight="15" x14ac:dyDescent="0.2"/>
  <cols>
    <col min="1" max="1" width="14.6640625" style="40" customWidth="1"/>
    <col min="2" max="2" width="9.1640625" style="40"/>
    <col min="3" max="3" width="36.33203125" style="40" customWidth="1"/>
    <col min="4" max="16384" width="9.1640625" style="40"/>
  </cols>
  <sheetData>
    <row r="2" spans="1:6" x14ac:dyDescent="0.2">
      <c r="B2" s="43" t="s">
        <v>155</v>
      </c>
      <c r="C2" s="43"/>
    </row>
    <row r="4" spans="1:6" x14ac:dyDescent="0.2">
      <c r="A4" s="41" t="s">
        <v>158</v>
      </c>
      <c r="B4" s="41" t="s">
        <v>157</v>
      </c>
      <c r="C4" s="41" t="s">
        <v>156</v>
      </c>
      <c r="D4" s="41" t="s">
        <v>5</v>
      </c>
      <c r="E4" s="41" t="s">
        <v>6</v>
      </c>
      <c r="F4" s="41" t="s">
        <v>87</v>
      </c>
    </row>
    <row r="5" spans="1:6" x14ac:dyDescent="0.2">
      <c r="A5" s="42"/>
      <c r="B5" s="42"/>
      <c r="C5" s="42"/>
      <c r="D5" s="42"/>
      <c r="E5" s="42"/>
      <c r="F5" s="42"/>
    </row>
    <row r="6" spans="1:6" x14ac:dyDescent="0.2">
      <c r="A6" s="42"/>
      <c r="B6" s="42"/>
      <c r="C6" s="42"/>
      <c r="D6" s="42"/>
      <c r="E6" s="42"/>
      <c r="F6" s="42"/>
    </row>
    <row r="7" spans="1:6" x14ac:dyDescent="0.2">
      <c r="A7" s="42"/>
      <c r="B7" s="42"/>
      <c r="C7" s="42"/>
      <c r="D7" s="42"/>
      <c r="E7" s="42"/>
      <c r="F7" s="42"/>
    </row>
    <row r="8" spans="1:6" x14ac:dyDescent="0.2">
      <c r="A8" s="42"/>
      <c r="B8" s="42"/>
      <c r="C8" s="42"/>
      <c r="D8" s="42"/>
      <c r="E8" s="42"/>
      <c r="F8" s="42"/>
    </row>
    <row r="9" spans="1:6" x14ac:dyDescent="0.2">
      <c r="A9" s="42"/>
      <c r="B9" s="42"/>
      <c r="C9" s="42"/>
      <c r="D9" s="42"/>
      <c r="E9" s="42"/>
      <c r="F9" s="42"/>
    </row>
    <row r="10" spans="1:6" x14ac:dyDescent="0.2">
      <c r="A10" s="42"/>
      <c r="B10" s="42"/>
      <c r="C10" s="42"/>
      <c r="D10" s="42"/>
      <c r="E10" s="42"/>
      <c r="F10" s="42"/>
    </row>
    <row r="11" spans="1:6" x14ac:dyDescent="0.2">
      <c r="A11" s="42"/>
      <c r="B11" s="42"/>
      <c r="C11" s="42"/>
      <c r="D11" s="42"/>
      <c r="E11" s="42"/>
      <c r="F11" s="42"/>
    </row>
    <row r="12" spans="1:6" x14ac:dyDescent="0.2">
      <c r="A12" s="42"/>
      <c r="B12" s="42"/>
      <c r="C12" s="42"/>
      <c r="D12" s="42"/>
      <c r="E12" s="42"/>
      <c r="F12" s="42"/>
    </row>
    <row r="13" spans="1:6" x14ac:dyDescent="0.2">
      <c r="A13" s="42"/>
      <c r="B13" s="42"/>
      <c r="C13" s="42"/>
      <c r="D13" s="42"/>
      <c r="E13" s="42"/>
      <c r="F13" s="42"/>
    </row>
    <row r="14" spans="1:6" x14ac:dyDescent="0.2">
      <c r="A14" s="42"/>
      <c r="B14" s="42"/>
      <c r="C14" s="42"/>
      <c r="D14" s="42"/>
      <c r="E14" s="42"/>
      <c r="F14" s="42"/>
    </row>
    <row r="15" spans="1:6" x14ac:dyDescent="0.2">
      <c r="A15" s="42"/>
      <c r="B15" s="42"/>
      <c r="C15" s="42"/>
      <c r="D15" s="42"/>
      <c r="E15" s="42"/>
      <c r="F15" s="42"/>
    </row>
    <row r="16" spans="1:6" x14ac:dyDescent="0.2">
      <c r="A16" s="42"/>
      <c r="B16" s="42"/>
      <c r="C16" s="42"/>
      <c r="D16" s="42"/>
      <c r="E16" s="42"/>
      <c r="F16" s="42"/>
    </row>
    <row r="17" spans="1:6" x14ac:dyDescent="0.2">
      <c r="A17" s="42"/>
      <c r="B17" s="42"/>
      <c r="C17" s="42"/>
      <c r="D17" s="42"/>
      <c r="E17" s="42"/>
      <c r="F17" s="42"/>
    </row>
    <row r="18" spans="1:6" x14ac:dyDescent="0.2">
      <c r="A18" s="42"/>
      <c r="B18" s="42"/>
      <c r="C18" s="42"/>
      <c r="D18" s="42"/>
      <c r="E18" s="42"/>
      <c r="F18" s="42"/>
    </row>
    <row r="19" spans="1:6" x14ac:dyDescent="0.2">
      <c r="A19" s="42"/>
      <c r="B19" s="42"/>
      <c r="C19" s="42"/>
      <c r="D19" s="42"/>
      <c r="E19" s="42"/>
      <c r="F19" s="42"/>
    </row>
    <row r="20" spans="1:6" x14ac:dyDescent="0.2">
      <c r="A20" s="42"/>
      <c r="B20" s="42"/>
      <c r="C20" s="42"/>
      <c r="D20" s="42"/>
      <c r="E20" s="42"/>
      <c r="F20" s="42"/>
    </row>
    <row r="21" spans="1:6" x14ac:dyDescent="0.2">
      <c r="A21" s="42"/>
      <c r="B21" s="42"/>
      <c r="C21" s="42"/>
      <c r="D21" s="42"/>
      <c r="E21" s="42"/>
      <c r="F21" s="42"/>
    </row>
    <row r="22" spans="1:6" x14ac:dyDescent="0.2">
      <c r="A22" s="42"/>
      <c r="B22" s="42"/>
      <c r="C22" s="42"/>
      <c r="D22" s="42"/>
      <c r="E22" s="42"/>
      <c r="F22" s="42"/>
    </row>
    <row r="23" spans="1:6" x14ac:dyDescent="0.2">
      <c r="A23" s="42"/>
      <c r="B23" s="42"/>
      <c r="C23" s="42"/>
      <c r="D23" s="42"/>
      <c r="E23" s="42"/>
      <c r="F23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4D2-7254-4F34-86F4-BA5A18A0EAC3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d34aca-eebb-44ee-b140-24321a1f1bde" xsi:nil="true"/>
    <lcf76f155ced4ddcb4097134ff3c332f xmlns="1b6112ab-85fa-44a7-a35f-3dd0455331a3">
      <Terms xmlns="http://schemas.microsoft.com/office/infopath/2007/PartnerControls"/>
    </lcf76f155ced4ddcb4097134ff3c332f>
    <Comment xmlns="1b6112ab-85fa-44a7-a35f-3dd0455331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3B94D14EF07D49B1F2BD1BBE825AA1" ma:contentTypeVersion="14" ma:contentTypeDescription="Skapa ett nytt dokument." ma:contentTypeScope="" ma:versionID="35126e40de7c3686849581fec67b0ef4">
  <xsd:schema xmlns:xsd="http://www.w3.org/2001/XMLSchema" xmlns:xs="http://www.w3.org/2001/XMLSchema" xmlns:p="http://schemas.microsoft.com/office/2006/metadata/properties" xmlns:ns2="1b6112ab-85fa-44a7-a35f-3dd0455331a3" xmlns:ns3="5dd34aca-eebb-44ee-b140-24321a1f1bde" targetNamespace="http://schemas.microsoft.com/office/2006/metadata/properties" ma:root="true" ma:fieldsID="696186fcb7cfd8979bc789c6d7746278" ns2:_="" ns3:_="">
    <xsd:import namespace="1b6112ab-85fa-44a7-a35f-3dd0455331a3"/>
    <xsd:import namespace="5dd34aca-eebb-44ee-b140-24321a1f1b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112ab-85fa-44a7-a35f-3dd045533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ee5fb7d9-232b-4ffd-a5b2-680dceb76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21" nillable="true" ma:displayName="PL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34aca-eebb-44ee-b140-24321a1f1bd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8fc76c-a978-4c96-b0f6-08a0283ba050}" ma:internalName="TaxCatchAll" ma:showField="CatchAllData" ma:web="5dd34aca-eebb-44ee-b140-24321a1f1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4231A-DD99-4F9F-81F9-5CA61C99A490}">
  <ds:schemaRefs>
    <ds:schemaRef ds:uri="http://purl.org/dc/dcmitype/"/>
    <ds:schemaRef ds:uri="2f444d9f-060d-41ad-a937-eedbae31d41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d3d2689-07c7-47a7-990b-fe36fc2afb83"/>
    <ds:schemaRef ds:uri="http://www.w3.org/XML/1998/namespace"/>
    <ds:schemaRef ds:uri="5dd34aca-eebb-44ee-b140-24321a1f1bde"/>
    <ds:schemaRef ds:uri="1b6112ab-85fa-44a7-a35f-3dd0455331a3"/>
  </ds:schemaRefs>
</ds:datastoreItem>
</file>

<file path=customXml/itemProps2.xml><?xml version="1.0" encoding="utf-8"?>
<ds:datastoreItem xmlns:ds="http://schemas.openxmlformats.org/officeDocument/2006/customXml" ds:itemID="{5AF21731-678A-4E7A-A459-33BD4A74BE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837CE4-5F1C-438E-B816-BFB429293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6112ab-85fa-44a7-a35f-3dd0455331a3"/>
    <ds:schemaRef ds:uri="5dd34aca-eebb-44ee-b140-24321a1f1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ARENA</vt:lpstr>
      <vt:lpstr>Orderläggning</vt:lpstr>
      <vt:lpstr>Plocklista</vt:lpstr>
      <vt:lpstr>Arbetsorder</vt:lpstr>
      <vt:lpstr>Blad1</vt:lpstr>
      <vt:lpstr>ARENA!Utskriftsområde</vt:lpstr>
      <vt:lpstr>Orderläggning!Utskriftsområde</vt:lpstr>
      <vt:lpstr>Plocklista!Utskriftsområde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 Holmberg - Conventum Örebro</dc:creator>
  <cp:lastModifiedBy>Jacob Ström</cp:lastModifiedBy>
  <cp:lastPrinted>2025-11-11T15:52:19Z</cp:lastPrinted>
  <dcterms:created xsi:type="dcterms:W3CDTF">2019-02-12T11:49:28Z</dcterms:created>
  <dcterms:modified xsi:type="dcterms:W3CDTF">2025-12-01T12:57:28Z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0x010100FA3B94D14EF07D49B1F2BD1BBE825AA1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